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KullakA\Desktop\"/>
    </mc:Choice>
  </mc:AlternateContent>
  <xr:revisionPtr revIDLastSave="0" documentId="8_{4F9071C6-8DE7-49BA-A625-E692768DBCD6}" xr6:coauthVersionLast="47" xr6:coauthVersionMax="47" xr10:uidLastSave="{00000000-0000-0000-0000-000000000000}"/>
  <workbookProtection workbookAlgorithmName="SHA-512" workbookHashValue="sEGI/HJsM9qgtJqNbNfKSTAthX1IRmEAAtlZzOQPF4vCdXtmWDVxuPhgpw9LMqd8G89jwfyICVEWP9MPNn6G3g==" workbookSaltValue="Se6GRQ817vkiBqQFFaMNug==" workbookSpinCount="100000" lockStructure="1"/>
  <bookViews>
    <workbookView xWindow="-108" yWindow="-108" windowWidth="23256" windowHeight="12456" activeTab="1" xr2:uid="{00000000-000D-0000-FFFF-FFFF00000000}"/>
  </bookViews>
  <sheets>
    <sheet name="INFO" sheetId="5" r:id="rId1"/>
    <sheet name="PARAMETER" sheetId="2" r:id="rId2"/>
    <sheet name="DAkkS Transfer" sheetId="4" state="hidden" r:id="rId3"/>
  </sheets>
  <definedNames>
    <definedName name="_xlnm._FilterDatabase" localSheetId="2" hidden="1">'DAkkS Transfer'!$A$9:$AG$405</definedName>
    <definedName name="_xlnm._FilterDatabase" localSheetId="1" hidden="1">PARAMETER!$A$14:$R$413</definedName>
    <definedName name="_xlnm.Print_Area" localSheetId="0">INFO!$B$1:$I$11</definedName>
    <definedName name="_xlnm.Print_Area" localSheetId="1">PARAMETER!$B$1:$I$421</definedName>
    <definedName name="_xlnm.Print_Titles" localSheetId="1">PARAMETER!$13:$13</definedName>
    <definedName name="Gesamttabelle">'DAkkS Transfer'!$B$9:$H$404</definedName>
    <definedName name="Urkunde">'DAkkS Transfer'!$B$10:$F$405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405" i="4" l="1"/>
  <c r="AF38" i="4" l="1"/>
  <c r="AF39" i="4"/>
  <c r="AF40" i="4"/>
  <c r="AF37" i="4"/>
  <c r="AE38" i="4"/>
  <c r="X11" i="4" l="1"/>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X118" i="4"/>
  <c r="X119" i="4"/>
  <c r="X120" i="4"/>
  <c r="X121" i="4"/>
  <c r="X122" i="4"/>
  <c r="X123" i="4"/>
  <c r="X124" i="4"/>
  <c r="X125" i="4"/>
  <c r="X126" i="4"/>
  <c r="X127" i="4"/>
  <c r="X128" i="4"/>
  <c r="X129" i="4"/>
  <c r="X130" i="4"/>
  <c r="X131" i="4"/>
  <c r="X132" i="4"/>
  <c r="X133" i="4"/>
  <c r="X134" i="4"/>
  <c r="X135" i="4"/>
  <c r="X136" i="4"/>
  <c r="X137" i="4"/>
  <c r="X138" i="4"/>
  <c r="X139" i="4"/>
  <c r="X140" i="4"/>
  <c r="X141" i="4"/>
  <c r="X142" i="4"/>
  <c r="X143" i="4"/>
  <c r="X144" i="4"/>
  <c r="X145" i="4"/>
  <c r="X146" i="4"/>
  <c r="X147" i="4"/>
  <c r="X148" i="4"/>
  <c r="X149" i="4"/>
  <c r="X150" i="4"/>
  <c r="X151" i="4"/>
  <c r="X152" i="4"/>
  <c r="X153" i="4"/>
  <c r="X154" i="4"/>
  <c r="X155" i="4"/>
  <c r="X156" i="4"/>
  <c r="X157" i="4"/>
  <c r="X158" i="4"/>
  <c r="X159" i="4"/>
  <c r="X160" i="4"/>
  <c r="X161" i="4"/>
  <c r="X162" i="4"/>
  <c r="X163" i="4"/>
  <c r="X164" i="4"/>
  <c r="X165" i="4"/>
  <c r="X166" i="4"/>
  <c r="X167" i="4"/>
  <c r="X168" i="4"/>
  <c r="X169" i="4"/>
  <c r="X170" i="4"/>
  <c r="X171" i="4"/>
  <c r="X172" i="4"/>
  <c r="X173" i="4"/>
  <c r="X174" i="4"/>
  <c r="X175" i="4"/>
  <c r="X176" i="4"/>
  <c r="X177" i="4"/>
  <c r="X178" i="4"/>
  <c r="X179" i="4"/>
  <c r="X180" i="4"/>
  <c r="X181" i="4"/>
  <c r="X182" i="4"/>
  <c r="X183" i="4"/>
  <c r="X184" i="4"/>
  <c r="X185" i="4"/>
  <c r="X186" i="4"/>
  <c r="X187" i="4"/>
  <c r="X188" i="4"/>
  <c r="X189" i="4"/>
  <c r="X190" i="4"/>
  <c r="X191" i="4"/>
  <c r="X192" i="4"/>
  <c r="X193" i="4"/>
  <c r="X194" i="4"/>
  <c r="X195" i="4"/>
  <c r="X196" i="4"/>
  <c r="X197" i="4"/>
  <c r="X198" i="4"/>
  <c r="X199" i="4"/>
  <c r="X200" i="4"/>
  <c r="X201" i="4"/>
  <c r="X202" i="4"/>
  <c r="X203" i="4"/>
  <c r="X204" i="4"/>
  <c r="X205" i="4"/>
  <c r="X206" i="4"/>
  <c r="X207" i="4"/>
  <c r="X208" i="4"/>
  <c r="X209" i="4"/>
  <c r="X210" i="4"/>
  <c r="X211" i="4"/>
  <c r="X212" i="4"/>
  <c r="X213" i="4"/>
  <c r="X214" i="4"/>
  <c r="X215" i="4"/>
  <c r="X216" i="4"/>
  <c r="X217" i="4"/>
  <c r="X218" i="4"/>
  <c r="X219" i="4"/>
  <c r="X220" i="4"/>
  <c r="X221" i="4"/>
  <c r="X222" i="4"/>
  <c r="X223" i="4"/>
  <c r="X224" i="4"/>
  <c r="X225" i="4"/>
  <c r="X226" i="4"/>
  <c r="X227" i="4"/>
  <c r="X228" i="4"/>
  <c r="X229" i="4"/>
  <c r="X230" i="4"/>
  <c r="X231" i="4"/>
  <c r="X232" i="4"/>
  <c r="X233" i="4"/>
  <c r="X234" i="4"/>
  <c r="X235" i="4"/>
  <c r="X236" i="4"/>
  <c r="X237" i="4"/>
  <c r="X238" i="4"/>
  <c r="X239" i="4"/>
  <c r="X240" i="4"/>
  <c r="X241" i="4"/>
  <c r="X242" i="4"/>
  <c r="X243" i="4"/>
  <c r="X244" i="4"/>
  <c r="X245" i="4"/>
  <c r="X246" i="4"/>
  <c r="X247" i="4"/>
  <c r="X248" i="4"/>
  <c r="X249" i="4"/>
  <c r="X250" i="4"/>
  <c r="X251" i="4"/>
  <c r="X252" i="4"/>
  <c r="X253" i="4"/>
  <c r="X254" i="4"/>
  <c r="X255" i="4"/>
  <c r="X256" i="4"/>
  <c r="X257" i="4"/>
  <c r="X258" i="4"/>
  <c r="X259" i="4"/>
  <c r="X260" i="4"/>
  <c r="X261" i="4"/>
  <c r="X262" i="4"/>
  <c r="X263" i="4"/>
  <c r="X264" i="4"/>
  <c r="X265" i="4"/>
  <c r="X266" i="4"/>
  <c r="X267" i="4"/>
  <c r="X268" i="4"/>
  <c r="X269" i="4"/>
  <c r="X270" i="4"/>
  <c r="X271" i="4"/>
  <c r="X272" i="4"/>
  <c r="X273" i="4"/>
  <c r="X274" i="4"/>
  <c r="X275" i="4"/>
  <c r="X276" i="4"/>
  <c r="X277" i="4"/>
  <c r="X278" i="4"/>
  <c r="X279" i="4"/>
  <c r="X280" i="4"/>
  <c r="X281" i="4"/>
  <c r="X282" i="4"/>
  <c r="X283" i="4"/>
  <c r="X284" i="4"/>
  <c r="X285" i="4"/>
  <c r="X286" i="4"/>
  <c r="X287" i="4"/>
  <c r="X288" i="4"/>
  <c r="X289" i="4"/>
  <c r="X290" i="4"/>
  <c r="X291" i="4"/>
  <c r="X292" i="4"/>
  <c r="X293" i="4"/>
  <c r="X294" i="4"/>
  <c r="X295" i="4"/>
  <c r="X296" i="4"/>
  <c r="X297" i="4"/>
  <c r="X298" i="4"/>
  <c r="X299" i="4"/>
  <c r="X300" i="4"/>
  <c r="X301" i="4"/>
  <c r="X302" i="4"/>
  <c r="X303" i="4"/>
  <c r="X304" i="4"/>
  <c r="X305" i="4"/>
  <c r="X306" i="4"/>
  <c r="X307" i="4"/>
  <c r="X308" i="4"/>
  <c r="X309" i="4"/>
  <c r="X310" i="4"/>
  <c r="X311" i="4"/>
  <c r="X312" i="4"/>
  <c r="X313" i="4"/>
  <c r="X314" i="4"/>
  <c r="X315" i="4"/>
  <c r="X316" i="4"/>
  <c r="X317" i="4"/>
  <c r="X318" i="4"/>
  <c r="X319" i="4"/>
  <c r="X320" i="4"/>
  <c r="X321" i="4"/>
  <c r="X322" i="4"/>
  <c r="X323" i="4"/>
  <c r="X324" i="4"/>
  <c r="X325" i="4"/>
  <c r="X326" i="4"/>
  <c r="X327" i="4"/>
  <c r="X328" i="4"/>
  <c r="X329" i="4"/>
  <c r="X330" i="4"/>
  <c r="X331" i="4"/>
  <c r="X332" i="4"/>
  <c r="X333" i="4"/>
  <c r="X334" i="4"/>
  <c r="X335" i="4"/>
  <c r="X336" i="4"/>
  <c r="X337" i="4"/>
  <c r="X338" i="4"/>
  <c r="X339" i="4"/>
  <c r="X340" i="4"/>
  <c r="X341" i="4"/>
  <c r="X342" i="4"/>
  <c r="X343" i="4"/>
  <c r="X344" i="4"/>
  <c r="X345" i="4"/>
  <c r="X346" i="4"/>
  <c r="X347" i="4"/>
  <c r="X348" i="4"/>
  <c r="X349" i="4"/>
  <c r="X350" i="4"/>
  <c r="X351" i="4"/>
  <c r="X352" i="4"/>
  <c r="X353" i="4"/>
  <c r="X354" i="4"/>
  <c r="X355" i="4"/>
  <c r="X356" i="4"/>
  <c r="X357" i="4"/>
  <c r="X358" i="4"/>
  <c r="X359" i="4"/>
  <c r="X360" i="4"/>
  <c r="X361" i="4"/>
  <c r="X362" i="4"/>
  <c r="X363" i="4"/>
  <c r="X364" i="4"/>
  <c r="X365" i="4"/>
  <c r="X366" i="4"/>
  <c r="X367" i="4"/>
  <c r="X368" i="4"/>
  <c r="X369" i="4"/>
  <c r="X370" i="4"/>
  <c r="X371" i="4"/>
  <c r="X372" i="4"/>
  <c r="X373" i="4"/>
  <c r="X374" i="4"/>
  <c r="X375" i="4"/>
  <c r="X376" i="4"/>
  <c r="X377" i="4"/>
  <c r="X378" i="4"/>
  <c r="X379" i="4"/>
  <c r="X380" i="4"/>
  <c r="X381" i="4"/>
  <c r="X382" i="4"/>
  <c r="X383" i="4"/>
  <c r="X384" i="4"/>
  <c r="X385" i="4"/>
  <c r="X386" i="4"/>
  <c r="X387" i="4"/>
  <c r="X388" i="4"/>
  <c r="X389" i="4"/>
  <c r="X390" i="4"/>
  <c r="X391" i="4"/>
  <c r="X392" i="4"/>
  <c r="X393" i="4"/>
  <c r="X394" i="4"/>
  <c r="X395" i="4"/>
  <c r="X396" i="4"/>
  <c r="X397" i="4"/>
  <c r="X398" i="4"/>
  <c r="X399" i="4"/>
  <c r="X400" i="4"/>
  <c r="X401" i="4"/>
  <c r="X402" i="4"/>
  <c r="X403" i="4"/>
  <c r="X404" i="4"/>
  <c r="X405" i="4"/>
  <c r="X10" i="4"/>
  <c r="D12" i="4"/>
  <c r="E12" i="4"/>
  <c r="F12" i="4"/>
  <c r="G12" i="4"/>
  <c r="V12" i="4" s="1"/>
  <c r="D13" i="4"/>
  <c r="E13" i="4"/>
  <c r="F13" i="4"/>
  <c r="G13" i="4"/>
  <c r="V13" i="4" s="1"/>
  <c r="D14" i="4"/>
  <c r="E14" i="4"/>
  <c r="F14" i="4"/>
  <c r="G14" i="4"/>
  <c r="V14" i="4" s="1"/>
  <c r="D15" i="4"/>
  <c r="E15" i="4"/>
  <c r="F15" i="4"/>
  <c r="G15" i="4"/>
  <c r="V15" i="4" s="1"/>
  <c r="D16" i="4"/>
  <c r="E16" i="4"/>
  <c r="F16" i="4"/>
  <c r="G16" i="4"/>
  <c r="V16" i="4" s="1"/>
  <c r="D17" i="4"/>
  <c r="E17" i="4"/>
  <c r="F17" i="4"/>
  <c r="G17" i="4"/>
  <c r="V17" i="4" s="1"/>
  <c r="D18" i="4"/>
  <c r="E18" i="4"/>
  <c r="F18" i="4"/>
  <c r="G18" i="4"/>
  <c r="V18" i="4" s="1"/>
  <c r="D19" i="4"/>
  <c r="E19" i="4"/>
  <c r="F19" i="4"/>
  <c r="G19" i="4"/>
  <c r="V19" i="4" s="1"/>
  <c r="D20" i="4"/>
  <c r="E20" i="4"/>
  <c r="F20" i="4"/>
  <c r="G20" i="4"/>
  <c r="V20" i="4" s="1"/>
  <c r="D21" i="4"/>
  <c r="E21" i="4"/>
  <c r="F21" i="4"/>
  <c r="G21" i="4"/>
  <c r="V21" i="4" s="1"/>
  <c r="D22" i="4"/>
  <c r="E22" i="4"/>
  <c r="F22" i="4"/>
  <c r="G22" i="4"/>
  <c r="V22" i="4" s="1"/>
  <c r="D23" i="4"/>
  <c r="E23" i="4"/>
  <c r="F23" i="4"/>
  <c r="G23" i="4"/>
  <c r="V23" i="4" s="1"/>
  <c r="D24" i="4"/>
  <c r="E24" i="4"/>
  <c r="F24" i="4"/>
  <c r="G24" i="4"/>
  <c r="V24" i="4" s="1"/>
  <c r="E25" i="4"/>
  <c r="F25" i="4"/>
  <c r="G25" i="4"/>
  <c r="V25" i="4" s="1"/>
  <c r="D26" i="4"/>
  <c r="E26" i="4"/>
  <c r="F26" i="4"/>
  <c r="G26" i="4"/>
  <c r="V26" i="4" s="1"/>
  <c r="D27" i="4"/>
  <c r="E27" i="4"/>
  <c r="F27" i="4"/>
  <c r="G27" i="4"/>
  <c r="V27" i="4" s="1"/>
  <c r="D28" i="4"/>
  <c r="E28" i="4"/>
  <c r="F28" i="4"/>
  <c r="G28" i="4"/>
  <c r="V28" i="4" s="1"/>
  <c r="H28" i="4"/>
  <c r="B28" i="4" s="1"/>
  <c r="D29" i="4"/>
  <c r="E29" i="4"/>
  <c r="F29" i="4"/>
  <c r="G29" i="4"/>
  <c r="V29" i="4" s="1"/>
  <c r="H29" i="4"/>
  <c r="B29" i="4" s="1"/>
  <c r="D30" i="4"/>
  <c r="E30" i="4"/>
  <c r="F30" i="4"/>
  <c r="G30" i="4"/>
  <c r="V30" i="4" s="1"/>
  <c r="H30" i="4"/>
  <c r="B30" i="4" s="1"/>
  <c r="D31" i="4"/>
  <c r="E31" i="4"/>
  <c r="F31" i="4"/>
  <c r="G31" i="4"/>
  <c r="V31" i="4" s="1"/>
  <c r="H31" i="4"/>
  <c r="U31" i="4" s="1"/>
  <c r="D32" i="4"/>
  <c r="E32" i="4"/>
  <c r="F32" i="4"/>
  <c r="G32" i="4"/>
  <c r="V32" i="4" s="1"/>
  <c r="H32" i="4"/>
  <c r="B32" i="4" s="1"/>
  <c r="D33" i="4"/>
  <c r="E33" i="4"/>
  <c r="F33" i="4"/>
  <c r="G33" i="4"/>
  <c r="V33" i="4" s="1"/>
  <c r="H33" i="4"/>
  <c r="D34" i="4"/>
  <c r="E34" i="4"/>
  <c r="F34" i="4"/>
  <c r="G34" i="4"/>
  <c r="V34" i="4" s="1"/>
  <c r="H34" i="4"/>
  <c r="W34" i="4" s="1"/>
  <c r="D35" i="4"/>
  <c r="E35" i="4"/>
  <c r="F35" i="4"/>
  <c r="G35" i="4"/>
  <c r="V35" i="4" s="1"/>
  <c r="D36" i="4"/>
  <c r="E36" i="4"/>
  <c r="F36" i="4"/>
  <c r="G36" i="4"/>
  <c r="V36" i="4" s="1"/>
  <c r="D37" i="4"/>
  <c r="E37" i="4"/>
  <c r="F37" i="4"/>
  <c r="G37" i="4"/>
  <c r="V37" i="4" s="1"/>
  <c r="D38" i="4"/>
  <c r="E38" i="4"/>
  <c r="F38" i="4"/>
  <c r="G38" i="4"/>
  <c r="V38" i="4" s="1"/>
  <c r="D39" i="4"/>
  <c r="E39" i="4"/>
  <c r="F39" i="4"/>
  <c r="G39" i="4"/>
  <c r="V39" i="4" s="1"/>
  <c r="D40" i="4"/>
  <c r="E40" i="4"/>
  <c r="F40" i="4"/>
  <c r="G40" i="4"/>
  <c r="V40" i="4" s="1"/>
  <c r="D41" i="4"/>
  <c r="E41" i="4"/>
  <c r="F41" i="4"/>
  <c r="G41" i="4"/>
  <c r="V41" i="4" s="1"/>
  <c r="D42" i="4"/>
  <c r="E42" i="4"/>
  <c r="F42" i="4"/>
  <c r="G42" i="4"/>
  <c r="V42" i="4" s="1"/>
  <c r="M12" i="4"/>
  <c r="S12" i="4" s="1"/>
  <c r="N12" i="4"/>
  <c r="M13" i="4"/>
  <c r="S13" i="4" s="1"/>
  <c r="N13" i="4"/>
  <c r="M14" i="4"/>
  <c r="S14" i="4" s="1"/>
  <c r="N14" i="4"/>
  <c r="Q14" i="4" s="1"/>
  <c r="M15" i="4"/>
  <c r="S15" i="4" s="1"/>
  <c r="N15" i="4"/>
  <c r="O15" i="4" s="1"/>
  <c r="M16" i="4"/>
  <c r="S16" i="4" s="1"/>
  <c r="N16" i="4"/>
  <c r="Q16" i="4" s="1"/>
  <c r="M17" i="4"/>
  <c r="S17" i="4" s="1"/>
  <c r="N17" i="4"/>
  <c r="O17" i="4" s="1"/>
  <c r="M18" i="4"/>
  <c r="S18" i="4" s="1"/>
  <c r="N18" i="4"/>
  <c r="M19" i="4"/>
  <c r="S19" i="4" s="1"/>
  <c r="N19" i="4"/>
  <c r="O19" i="4" s="1"/>
  <c r="M20" i="4"/>
  <c r="S20" i="4" s="1"/>
  <c r="N20" i="4"/>
  <c r="M21" i="4"/>
  <c r="S21" i="4" s="1"/>
  <c r="N21" i="4"/>
  <c r="O21" i="4" s="1"/>
  <c r="M22" i="4"/>
  <c r="S22" i="4" s="1"/>
  <c r="N22" i="4"/>
  <c r="Q22" i="4" s="1"/>
  <c r="M23" i="4"/>
  <c r="S23" i="4" s="1"/>
  <c r="N23" i="4"/>
  <c r="O23" i="4" s="1"/>
  <c r="M24" i="4"/>
  <c r="S24" i="4" s="1"/>
  <c r="N24" i="4"/>
  <c r="M25" i="4"/>
  <c r="S25" i="4" s="1"/>
  <c r="N25" i="4"/>
  <c r="O25" i="4" s="1"/>
  <c r="M26" i="4"/>
  <c r="S26" i="4" s="1"/>
  <c r="N26" i="4"/>
  <c r="Q26" i="4" s="1"/>
  <c r="M27" i="4"/>
  <c r="S27" i="4" s="1"/>
  <c r="N27" i="4"/>
  <c r="O27" i="4" s="1"/>
  <c r="M28" i="4"/>
  <c r="S28" i="4" s="1"/>
  <c r="N28" i="4"/>
  <c r="Q28" i="4" s="1"/>
  <c r="M29" i="4"/>
  <c r="S29" i="4" s="1"/>
  <c r="N29" i="4"/>
  <c r="O29" i="4" s="1"/>
  <c r="M30" i="4"/>
  <c r="S30" i="4" s="1"/>
  <c r="N30" i="4"/>
  <c r="Q30" i="4" s="1"/>
  <c r="M31" i="4"/>
  <c r="S31" i="4" s="1"/>
  <c r="N31" i="4"/>
  <c r="O31" i="4" s="1"/>
  <c r="M32" i="4"/>
  <c r="S32" i="4" s="1"/>
  <c r="N32" i="4"/>
  <c r="Q32" i="4" s="1"/>
  <c r="M33" i="4"/>
  <c r="S33" i="4" s="1"/>
  <c r="N33" i="4"/>
  <c r="O33" i="4" s="1"/>
  <c r="M34" i="4"/>
  <c r="S34" i="4" s="1"/>
  <c r="N34" i="4"/>
  <c r="Q34" i="4" s="1"/>
  <c r="M35" i="4"/>
  <c r="S35" i="4" s="1"/>
  <c r="N35" i="4"/>
  <c r="M36" i="4"/>
  <c r="S36" i="4" s="1"/>
  <c r="N36" i="4"/>
  <c r="M37" i="4"/>
  <c r="S37" i="4" s="1"/>
  <c r="N37" i="4"/>
  <c r="O37" i="4" s="1"/>
  <c r="M38" i="4"/>
  <c r="S38" i="4" s="1"/>
  <c r="N38" i="4"/>
  <c r="Q38" i="4" s="1"/>
  <c r="M39" i="4"/>
  <c r="S39" i="4" s="1"/>
  <c r="N39" i="4"/>
  <c r="O39" i="4" s="1"/>
  <c r="U29" i="4" l="1"/>
  <c r="U32" i="4"/>
  <c r="P24" i="4"/>
  <c r="O34" i="4"/>
  <c r="T16" i="4"/>
  <c r="C16" i="4" s="1"/>
  <c r="O16" i="4"/>
  <c r="T14" i="4"/>
  <c r="C14" i="4" s="1"/>
  <c r="O18" i="4"/>
  <c r="U30" i="4"/>
  <c r="O38" i="4"/>
  <c r="O30" i="4"/>
  <c r="O26" i="4"/>
  <c r="T22" i="4"/>
  <c r="C22" i="4" s="1"/>
  <c r="T38" i="4"/>
  <c r="C38" i="4" s="1"/>
  <c r="P18" i="4"/>
  <c r="O36" i="4"/>
  <c r="O35" i="4"/>
  <c r="T32" i="4"/>
  <c r="C32" i="4" s="1"/>
  <c r="O24" i="4"/>
  <c r="P20" i="4"/>
  <c r="P14" i="4"/>
  <c r="P12" i="4"/>
  <c r="T28" i="4"/>
  <c r="C28" i="4" s="1"/>
  <c r="P32" i="4"/>
  <c r="T30" i="4"/>
  <c r="C30" i="4" s="1"/>
  <c r="P28" i="4"/>
  <c r="T26" i="4"/>
  <c r="C26" i="4" s="1"/>
  <c r="O32" i="4"/>
  <c r="U28" i="4"/>
  <c r="O28" i="4"/>
  <c r="P16" i="4"/>
  <c r="O14" i="4"/>
  <c r="O13" i="4"/>
  <c r="P22" i="4"/>
  <c r="P38" i="4"/>
  <c r="P36" i="4"/>
  <c r="P34" i="4"/>
  <c r="P30" i="4"/>
  <c r="P26" i="4"/>
  <c r="O22" i="4"/>
  <c r="O20" i="4"/>
  <c r="O12" i="4"/>
  <c r="B31" i="4"/>
  <c r="Q37" i="4"/>
  <c r="Q33" i="4"/>
  <c r="Q31" i="4"/>
  <c r="Q29" i="4"/>
  <c r="Q25" i="4"/>
  <c r="Q23" i="4"/>
  <c r="Q19" i="4"/>
  <c r="Q39" i="4"/>
  <c r="Q27" i="4"/>
  <c r="Q21" i="4"/>
  <c r="Q15" i="4"/>
  <c r="P39" i="4"/>
  <c r="P37" i="4"/>
  <c r="P35" i="4"/>
  <c r="P27" i="4"/>
  <c r="P25" i="4"/>
  <c r="P23" i="4"/>
  <c r="P21" i="4"/>
  <c r="P19" i="4"/>
  <c r="P17" i="4"/>
  <c r="P15" i="4"/>
  <c r="P13" i="4"/>
  <c r="Q17" i="4"/>
  <c r="P33" i="4"/>
  <c r="P31" i="4"/>
  <c r="P29" i="4"/>
  <c r="T39" i="4"/>
  <c r="C39" i="4" s="1"/>
  <c r="T37" i="4"/>
  <c r="C37" i="4" s="1"/>
  <c r="T33" i="4"/>
  <c r="C33" i="4" s="1"/>
  <c r="T31" i="4"/>
  <c r="C31" i="4" s="1"/>
  <c r="T29" i="4"/>
  <c r="C29" i="4" s="1"/>
  <c r="T27" i="4"/>
  <c r="C27" i="4" s="1"/>
  <c r="T25" i="4"/>
  <c r="C25" i="4" s="1"/>
  <c r="T23" i="4"/>
  <c r="C23" i="4" s="1"/>
  <c r="T21" i="4"/>
  <c r="C21" i="4" s="1"/>
  <c r="T19" i="4"/>
  <c r="C19" i="4" s="1"/>
  <c r="T17" i="4"/>
  <c r="C17" i="4" s="1"/>
  <c r="T15" i="4"/>
  <c r="C15" i="4" s="1"/>
  <c r="Q24" i="4" l="1"/>
  <c r="T24" i="4" s="1"/>
  <c r="C24" i="4" s="1"/>
  <c r="Q36" i="4"/>
  <c r="T36" i="4" s="1"/>
  <c r="C36" i="4" s="1"/>
  <c r="Q18" i="4"/>
  <c r="T18" i="4" s="1"/>
  <c r="C18" i="4" s="1"/>
  <c r="Q20" i="4"/>
  <c r="T20" i="4" s="1"/>
  <c r="C20" i="4" s="1"/>
  <c r="Q13" i="4"/>
  <c r="T13" i="4" s="1"/>
  <c r="C13" i="4" s="1"/>
  <c r="Q35" i="4"/>
  <c r="T35" i="4" s="1"/>
  <c r="C35" i="4" s="1"/>
  <c r="Q12" i="4"/>
  <c r="T12" i="4" s="1"/>
  <c r="C12" i="4" s="1"/>
  <c r="T306" i="4"/>
  <c r="T341" i="4"/>
  <c r="T358" i="4"/>
  <c r="T390" i="4"/>
  <c r="H246" i="4" l="1"/>
  <c r="W246" i="4" s="1"/>
  <c r="H381" i="4"/>
  <c r="G43" i="4"/>
  <c r="V43" i="4" s="1"/>
  <c r="G44" i="4"/>
  <c r="V44" i="4" s="1"/>
  <c r="G45" i="4"/>
  <c r="V45" i="4" s="1"/>
  <c r="G46" i="4"/>
  <c r="V46" i="4" s="1"/>
  <c r="G47" i="4"/>
  <c r="V47" i="4" s="1"/>
  <c r="G48" i="4"/>
  <c r="V48" i="4" s="1"/>
  <c r="G49" i="4"/>
  <c r="V49" i="4" s="1"/>
  <c r="G50" i="4"/>
  <c r="V50" i="4" s="1"/>
  <c r="G51" i="4"/>
  <c r="V51" i="4" s="1"/>
  <c r="G52" i="4"/>
  <c r="V52" i="4" s="1"/>
  <c r="G53" i="4"/>
  <c r="V53" i="4" s="1"/>
  <c r="G54" i="4"/>
  <c r="V54" i="4" s="1"/>
  <c r="G55" i="4"/>
  <c r="V55" i="4" s="1"/>
  <c r="G56" i="4"/>
  <c r="V56" i="4" s="1"/>
  <c r="G57" i="4"/>
  <c r="V57" i="4" s="1"/>
  <c r="G58" i="4"/>
  <c r="V58" i="4" s="1"/>
  <c r="G59" i="4"/>
  <c r="V59" i="4" s="1"/>
  <c r="G60" i="4"/>
  <c r="V60" i="4" s="1"/>
  <c r="G61" i="4"/>
  <c r="V61" i="4" s="1"/>
  <c r="G62" i="4"/>
  <c r="V62" i="4" s="1"/>
  <c r="G63" i="4"/>
  <c r="V63" i="4" s="1"/>
  <c r="G64" i="4"/>
  <c r="V64" i="4" s="1"/>
  <c r="G65" i="4"/>
  <c r="V65" i="4" s="1"/>
  <c r="G66" i="4"/>
  <c r="V66" i="4" s="1"/>
  <c r="G67" i="4"/>
  <c r="V67" i="4" s="1"/>
  <c r="G68" i="4"/>
  <c r="V68" i="4" s="1"/>
  <c r="G69" i="4"/>
  <c r="V69" i="4" s="1"/>
  <c r="G70" i="4"/>
  <c r="V70" i="4" s="1"/>
  <c r="G71" i="4"/>
  <c r="V71" i="4" s="1"/>
  <c r="G72" i="4"/>
  <c r="V72" i="4" s="1"/>
  <c r="G73" i="4"/>
  <c r="V73" i="4" s="1"/>
  <c r="G74" i="4"/>
  <c r="V74" i="4" s="1"/>
  <c r="G75" i="4"/>
  <c r="V75" i="4" s="1"/>
  <c r="G76" i="4"/>
  <c r="V76" i="4" s="1"/>
  <c r="G77" i="4"/>
  <c r="V77" i="4" s="1"/>
  <c r="G78" i="4"/>
  <c r="V78" i="4" s="1"/>
  <c r="G79" i="4"/>
  <c r="V79" i="4" s="1"/>
  <c r="G80" i="4"/>
  <c r="V80" i="4" s="1"/>
  <c r="G81" i="4"/>
  <c r="V81" i="4" s="1"/>
  <c r="G82" i="4"/>
  <c r="V82" i="4" s="1"/>
  <c r="G83" i="4"/>
  <c r="V83" i="4" s="1"/>
  <c r="G84" i="4"/>
  <c r="V84" i="4" s="1"/>
  <c r="G85" i="4"/>
  <c r="V85" i="4" s="1"/>
  <c r="G86" i="4"/>
  <c r="V86" i="4" s="1"/>
  <c r="G87" i="4"/>
  <c r="V87" i="4" s="1"/>
  <c r="G88" i="4"/>
  <c r="V88" i="4" s="1"/>
  <c r="G89" i="4"/>
  <c r="V89" i="4" s="1"/>
  <c r="G90" i="4"/>
  <c r="V90" i="4" s="1"/>
  <c r="G91" i="4"/>
  <c r="V91" i="4" s="1"/>
  <c r="G92" i="4"/>
  <c r="V92" i="4" s="1"/>
  <c r="G93" i="4"/>
  <c r="V93" i="4" s="1"/>
  <c r="G94" i="4"/>
  <c r="V94" i="4" s="1"/>
  <c r="G95" i="4"/>
  <c r="V95" i="4" s="1"/>
  <c r="G96" i="4"/>
  <c r="V96" i="4" s="1"/>
  <c r="G97" i="4"/>
  <c r="V97" i="4" s="1"/>
  <c r="G98" i="4"/>
  <c r="V98" i="4" s="1"/>
  <c r="G99" i="4"/>
  <c r="V99" i="4" s="1"/>
  <c r="G100" i="4"/>
  <c r="V100" i="4" s="1"/>
  <c r="G101" i="4"/>
  <c r="V101" i="4" s="1"/>
  <c r="G102" i="4"/>
  <c r="V102" i="4" s="1"/>
  <c r="G103" i="4"/>
  <c r="V103" i="4" s="1"/>
  <c r="G104" i="4"/>
  <c r="V104" i="4" s="1"/>
  <c r="G105" i="4"/>
  <c r="V105" i="4" s="1"/>
  <c r="G106" i="4"/>
  <c r="V106" i="4" s="1"/>
  <c r="G107" i="4"/>
  <c r="V107" i="4" s="1"/>
  <c r="G108" i="4"/>
  <c r="V108" i="4" s="1"/>
  <c r="G109" i="4"/>
  <c r="V109" i="4" s="1"/>
  <c r="G110" i="4"/>
  <c r="V110" i="4" s="1"/>
  <c r="G111" i="4"/>
  <c r="V111" i="4" s="1"/>
  <c r="G112" i="4"/>
  <c r="V112" i="4" s="1"/>
  <c r="G113" i="4"/>
  <c r="V113" i="4" s="1"/>
  <c r="G114" i="4"/>
  <c r="V114" i="4" s="1"/>
  <c r="G115" i="4"/>
  <c r="V115" i="4" s="1"/>
  <c r="G116" i="4"/>
  <c r="V116" i="4" s="1"/>
  <c r="G117" i="4"/>
  <c r="V117" i="4" s="1"/>
  <c r="G118" i="4"/>
  <c r="V118" i="4" s="1"/>
  <c r="G119" i="4"/>
  <c r="V119" i="4" s="1"/>
  <c r="G120" i="4"/>
  <c r="V120" i="4" s="1"/>
  <c r="G121" i="4"/>
  <c r="V121" i="4" s="1"/>
  <c r="G122" i="4"/>
  <c r="V122" i="4" s="1"/>
  <c r="G123" i="4"/>
  <c r="V123" i="4" s="1"/>
  <c r="G124" i="4"/>
  <c r="V124" i="4" s="1"/>
  <c r="G125" i="4"/>
  <c r="V125" i="4" s="1"/>
  <c r="G126" i="4"/>
  <c r="V126" i="4" s="1"/>
  <c r="G127" i="4"/>
  <c r="V127" i="4" s="1"/>
  <c r="G128" i="4"/>
  <c r="V128" i="4" s="1"/>
  <c r="G129" i="4"/>
  <c r="V129" i="4" s="1"/>
  <c r="G130" i="4"/>
  <c r="V130" i="4" s="1"/>
  <c r="G131" i="4"/>
  <c r="V131" i="4" s="1"/>
  <c r="G132" i="4"/>
  <c r="V132" i="4" s="1"/>
  <c r="G133" i="4"/>
  <c r="V133" i="4" s="1"/>
  <c r="G134" i="4"/>
  <c r="V134" i="4" s="1"/>
  <c r="G135" i="4"/>
  <c r="V135" i="4" s="1"/>
  <c r="G136" i="4"/>
  <c r="V136" i="4" s="1"/>
  <c r="G137" i="4"/>
  <c r="V137" i="4" s="1"/>
  <c r="G138" i="4"/>
  <c r="V138" i="4" s="1"/>
  <c r="G139" i="4"/>
  <c r="V139" i="4" s="1"/>
  <c r="G140" i="4"/>
  <c r="V140" i="4" s="1"/>
  <c r="G141" i="4"/>
  <c r="V141" i="4" s="1"/>
  <c r="G142" i="4"/>
  <c r="V142" i="4" s="1"/>
  <c r="G143" i="4"/>
  <c r="V143" i="4" s="1"/>
  <c r="G144" i="4"/>
  <c r="V144" i="4" s="1"/>
  <c r="G145" i="4"/>
  <c r="V145" i="4" s="1"/>
  <c r="G146" i="4"/>
  <c r="V146" i="4" s="1"/>
  <c r="G147" i="4"/>
  <c r="V147" i="4" s="1"/>
  <c r="G148" i="4"/>
  <c r="V148" i="4" s="1"/>
  <c r="G149" i="4"/>
  <c r="V149" i="4" s="1"/>
  <c r="G150" i="4"/>
  <c r="V150" i="4" s="1"/>
  <c r="G151" i="4"/>
  <c r="V151" i="4" s="1"/>
  <c r="G152" i="4"/>
  <c r="V152" i="4" s="1"/>
  <c r="G153" i="4"/>
  <c r="V153" i="4" s="1"/>
  <c r="G154" i="4"/>
  <c r="V154" i="4" s="1"/>
  <c r="G155" i="4"/>
  <c r="V155" i="4" s="1"/>
  <c r="G156" i="4"/>
  <c r="V156" i="4" s="1"/>
  <c r="G157" i="4"/>
  <c r="V157" i="4" s="1"/>
  <c r="G158" i="4"/>
  <c r="V158" i="4" s="1"/>
  <c r="G159" i="4"/>
  <c r="V159" i="4" s="1"/>
  <c r="G160" i="4"/>
  <c r="V160" i="4" s="1"/>
  <c r="G161" i="4"/>
  <c r="V161" i="4" s="1"/>
  <c r="G162" i="4"/>
  <c r="V162" i="4" s="1"/>
  <c r="G163" i="4"/>
  <c r="V163" i="4" s="1"/>
  <c r="G164" i="4"/>
  <c r="V164" i="4" s="1"/>
  <c r="G165" i="4"/>
  <c r="V165" i="4" s="1"/>
  <c r="G166" i="4"/>
  <c r="V166" i="4" s="1"/>
  <c r="G167" i="4"/>
  <c r="V167" i="4" s="1"/>
  <c r="G168" i="4"/>
  <c r="V168" i="4" s="1"/>
  <c r="G169" i="4"/>
  <c r="V169" i="4" s="1"/>
  <c r="G170" i="4"/>
  <c r="V170" i="4" s="1"/>
  <c r="G171" i="4"/>
  <c r="V171" i="4" s="1"/>
  <c r="G172" i="4"/>
  <c r="V172" i="4" s="1"/>
  <c r="G173" i="4"/>
  <c r="V173" i="4" s="1"/>
  <c r="G174" i="4"/>
  <c r="V174" i="4" s="1"/>
  <c r="G175" i="4"/>
  <c r="V175" i="4" s="1"/>
  <c r="G176" i="4"/>
  <c r="V176" i="4" s="1"/>
  <c r="G177" i="4"/>
  <c r="V177" i="4" s="1"/>
  <c r="G178" i="4"/>
  <c r="V178" i="4" s="1"/>
  <c r="G179" i="4"/>
  <c r="V179" i="4" s="1"/>
  <c r="G180" i="4"/>
  <c r="V180" i="4" s="1"/>
  <c r="G181" i="4"/>
  <c r="V181" i="4" s="1"/>
  <c r="G182" i="4"/>
  <c r="V182" i="4" s="1"/>
  <c r="G183" i="4"/>
  <c r="V183" i="4" s="1"/>
  <c r="G184" i="4"/>
  <c r="V184" i="4" s="1"/>
  <c r="G185" i="4"/>
  <c r="V185" i="4" s="1"/>
  <c r="G186" i="4"/>
  <c r="V186" i="4" s="1"/>
  <c r="G187" i="4"/>
  <c r="V187" i="4" s="1"/>
  <c r="G188" i="4"/>
  <c r="V188" i="4" s="1"/>
  <c r="G189" i="4"/>
  <c r="V189" i="4" s="1"/>
  <c r="G190" i="4"/>
  <c r="V190" i="4" s="1"/>
  <c r="G191" i="4"/>
  <c r="V191" i="4" s="1"/>
  <c r="G192" i="4"/>
  <c r="V192" i="4" s="1"/>
  <c r="G193" i="4"/>
  <c r="V193" i="4" s="1"/>
  <c r="G194" i="4"/>
  <c r="V194" i="4" s="1"/>
  <c r="G195" i="4"/>
  <c r="V195" i="4" s="1"/>
  <c r="G196" i="4"/>
  <c r="V196" i="4" s="1"/>
  <c r="G197" i="4"/>
  <c r="V197" i="4" s="1"/>
  <c r="G198" i="4"/>
  <c r="V198" i="4" s="1"/>
  <c r="G199" i="4"/>
  <c r="V199" i="4" s="1"/>
  <c r="G200" i="4"/>
  <c r="V200" i="4" s="1"/>
  <c r="G201" i="4"/>
  <c r="V201" i="4" s="1"/>
  <c r="G202" i="4"/>
  <c r="V202" i="4" s="1"/>
  <c r="G203" i="4"/>
  <c r="V203" i="4" s="1"/>
  <c r="G204" i="4"/>
  <c r="V204" i="4" s="1"/>
  <c r="G205" i="4"/>
  <c r="V205" i="4" s="1"/>
  <c r="G206" i="4"/>
  <c r="V206" i="4" s="1"/>
  <c r="G207" i="4"/>
  <c r="V207" i="4" s="1"/>
  <c r="G208" i="4"/>
  <c r="V208" i="4" s="1"/>
  <c r="G209" i="4"/>
  <c r="V209" i="4" s="1"/>
  <c r="G210" i="4"/>
  <c r="V210" i="4" s="1"/>
  <c r="G211" i="4"/>
  <c r="V211" i="4" s="1"/>
  <c r="G212" i="4"/>
  <c r="V212" i="4" s="1"/>
  <c r="G213" i="4"/>
  <c r="V213" i="4" s="1"/>
  <c r="G214" i="4"/>
  <c r="V214" i="4" s="1"/>
  <c r="G215" i="4"/>
  <c r="V215" i="4" s="1"/>
  <c r="G216" i="4"/>
  <c r="V216" i="4" s="1"/>
  <c r="G217" i="4"/>
  <c r="V217" i="4" s="1"/>
  <c r="G218" i="4"/>
  <c r="V218" i="4" s="1"/>
  <c r="G219" i="4"/>
  <c r="V219" i="4" s="1"/>
  <c r="G220" i="4"/>
  <c r="V220" i="4" s="1"/>
  <c r="G221" i="4"/>
  <c r="V221" i="4" s="1"/>
  <c r="G222" i="4"/>
  <c r="V222" i="4" s="1"/>
  <c r="G223" i="4"/>
  <c r="V223" i="4" s="1"/>
  <c r="G224" i="4"/>
  <c r="V224" i="4" s="1"/>
  <c r="G225" i="4"/>
  <c r="V225" i="4" s="1"/>
  <c r="G226" i="4"/>
  <c r="V226" i="4" s="1"/>
  <c r="G227" i="4"/>
  <c r="V227" i="4" s="1"/>
  <c r="G228" i="4"/>
  <c r="V228" i="4" s="1"/>
  <c r="G229" i="4"/>
  <c r="V229" i="4" s="1"/>
  <c r="G230" i="4"/>
  <c r="V230" i="4" s="1"/>
  <c r="G231" i="4"/>
  <c r="V231" i="4" s="1"/>
  <c r="G232" i="4"/>
  <c r="V232" i="4" s="1"/>
  <c r="G233" i="4"/>
  <c r="V233" i="4" s="1"/>
  <c r="G234" i="4"/>
  <c r="V234" i="4" s="1"/>
  <c r="G235" i="4"/>
  <c r="V235" i="4" s="1"/>
  <c r="G236" i="4"/>
  <c r="V236" i="4" s="1"/>
  <c r="G237" i="4"/>
  <c r="V237" i="4" s="1"/>
  <c r="G238" i="4"/>
  <c r="V238" i="4" s="1"/>
  <c r="G239" i="4"/>
  <c r="V239" i="4" s="1"/>
  <c r="G240" i="4"/>
  <c r="V240" i="4" s="1"/>
  <c r="G241" i="4"/>
  <c r="V241" i="4" s="1"/>
  <c r="G242" i="4"/>
  <c r="V242" i="4" s="1"/>
  <c r="G243" i="4"/>
  <c r="V243" i="4" s="1"/>
  <c r="G244" i="4"/>
  <c r="V244" i="4" s="1"/>
  <c r="G245" i="4"/>
  <c r="V245" i="4" s="1"/>
  <c r="G246" i="4"/>
  <c r="V246" i="4" s="1"/>
  <c r="G247" i="4"/>
  <c r="V247" i="4" s="1"/>
  <c r="G248" i="4"/>
  <c r="V248" i="4" s="1"/>
  <c r="G249" i="4"/>
  <c r="V249" i="4" s="1"/>
  <c r="G250" i="4"/>
  <c r="V250" i="4" s="1"/>
  <c r="G251" i="4"/>
  <c r="V251" i="4" s="1"/>
  <c r="G252" i="4"/>
  <c r="V252" i="4" s="1"/>
  <c r="G253" i="4"/>
  <c r="V253" i="4" s="1"/>
  <c r="G254" i="4"/>
  <c r="V254" i="4" s="1"/>
  <c r="G255" i="4"/>
  <c r="V255" i="4" s="1"/>
  <c r="G256" i="4"/>
  <c r="V256" i="4" s="1"/>
  <c r="G257" i="4"/>
  <c r="V257" i="4" s="1"/>
  <c r="G258" i="4"/>
  <c r="V258" i="4" s="1"/>
  <c r="G259" i="4"/>
  <c r="V259" i="4" s="1"/>
  <c r="G260" i="4"/>
  <c r="V260" i="4" s="1"/>
  <c r="G261" i="4"/>
  <c r="V261" i="4" s="1"/>
  <c r="G262" i="4"/>
  <c r="V262" i="4" s="1"/>
  <c r="G263" i="4"/>
  <c r="V263" i="4" s="1"/>
  <c r="G264" i="4"/>
  <c r="V264" i="4" s="1"/>
  <c r="G265" i="4"/>
  <c r="V265" i="4" s="1"/>
  <c r="G266" i="4"/>
  <c r="V266" i="4" s="1"/>
  <c r="G267" i="4"/>
  <c r="V267" i="4" s="1"/>
  <c r="G268" i="4"/>
  <c r="V268" i="4" s="1"/>
  <c r="G269" i="4"/>
  <c r="V269" i="4" s="1"/>
  <c r="G270" i="4"/>
  <c r="V270" i="4" s="1"/>
  <c r="G271" i="4"/>
  <c r="V271" i="4" s="1"/>
  <c r="G272" i="4"/>
  <c r="V272" i="4" s="1"/>
  <c r="G273" i="4"/>
  <c r="V273" i="4" s="1"/>
  <c r="G274" i="4"/>
  <c r="V274" i="4" s="1"/>
  <c r="G275" i="4"/>
  <c r="V275" i="4" s="1"/>
  <c r="G276" i="4"/>
  <c r="V276" i="4" s="1"/>
  <c r="G277" i="4"/>
  <c r="V277" i="4" s="1"/>
  <c r="G278" i="4"/>
  <c r="V278" i="4" s="1"/>
  <c r="G279" i="4"/>
  <c r="V279" i="4" s="1"/>
  <c r="G280" i="4"/>
  <c r="V280" i="4" s="1"/>
  <c r="G281" i="4"/>
  <c r="V281" i="4" s="1"/>
  <c r="G282" i="4"/>
  <c r="V282" i="4" s="1"/>
  <c r="G283" i="4"/>
  <c r="V283" i="4" s="1"/>
  <c r="G284" i="4"/>
  <c r="V284" i="4" s="1"/>
  <c r="G285" i="4"/>
  <c r="V285" i="4" s="1"/>
  <c r="G286" i="4"/>
  <c r="V286" i="4" s="1"/>
  <c r="G287" i="4"/>
  <c r="V287" i="4" s="1"/>
  <c r="G288" i="4"/>
  <c r="V288" i="4" s="1"/>
  <c r="G289" i="4"/>
  <c r="V289" i="4" s="1"/>
  <c r="G290" i="4"/>
  <c r="V290" i="4" s="1"/>
  <c r="G291" i="4"/>
  <c r="V291" i="4" s="1"/>
  <c r="G292" i="4"/>
  <c r="V292" i="4" s="1"/>
  <c r="G293" i="4"/>
  <c r="V293" i="4" s="1"/>
  <c r="G294" i="4"/>
  <c r="V294" i="4" s="1"/>
  <c r="G295" i="4"/>
  <c r="V295" i="4" s="1"/>
  <c r="G296" i="4"/>
  <c r="V296" i="4" s="1"/>
  <c r="G297" i="4"/>
  <c r="V297" i="4" s="1"/>
  <c r="G298" i="4"/>
  <c r="V298" i="4" s="1"/>
  <c r="G299" i="4"/>
  <c r="V299" i="4" s="1"/>
  <c r="G300" i="4"/>
  <c r="V300" i="4" s="1"/>
  <c r="G301" i="4"/>
  <c r="V301" i="4" s="1"/>
  <c r="G302" i="4"/>
  <c r="V302" i="4" s="1"/>
  <c r="G303" i="4"/>
  <c r="V303" i="4" s="1"/>
  <c r="G304" i="4"/>
  <c r="V304" i="4" s="1"/>
  <c r="G305" i="4"/>
  <c r="V305" i="4" s="1"/>
  <c r="G306" i="4"/>
  <c r="V306" i="4" s="1"/>
  <c r="G307" i="4"/>
  <c r="V307" i="4" s="1"/>
  <c r="G308" i="4"/>
  <c r="V308" i="4" s="1"/>
  <c r="G309" i="4"/>
  <c r="V309" i="4" s="1"/>
  <c r="G310" i="4"/>
  <c r="V310" i="4" s="1"/>
  <c r="G311" i="4"/>
  <c r="V311" i="4" s="1"/>
  <c r="G312" i="4"/>
  <c r="V312" i="4" s="1"/>
  <c r="G313" i="4"/>
  <c r="V313" i="4" s="1"/>
  <c r="G314" i="4"/>
  <c r="V314" i="4" s="1"/>
  <c r="G315" i="4"/>
  <c r="V315" i="4" s="1"/>
  <c r="G316" i="4"/>
  <c r="V316" i="4" s="1"/>
  <c r="G317" i="4"/>
  <c r="V317" i="4" s="1"/>
  <c r="G318" i="4"/>
  <c r="V318" i="4" s="1"/>
  <c r="G319" i="4"/>
  <c r="V319" i="4" s="1"/>
  <c r="G320" i="4"/>
  <c r="V320" i="4" s="1"/>
  <c r="G321" i="4"/>
  <c r="V321" i="4" s="1"/>
  <c r="G322" i="4"/>
  <c r="V322" i="4" s="1"/>
  <c r="G323" i="4"/>
  <c r="V323" i="4" s="1"/>
  <c r="G324" i="4"/>
  <c r="V324" i="4" s="1"/>
  <c r="G325" i="4"/>
  <c r="V325" i="4" s="1"/>
  <c r="G326" i="4"/>
  <c r="V326" i="4" s="1"/>
  <c r="G327" i="4"/>
  <c r="V327" i="4" s="1"/>
  <c r="G328" i="4"/>
  <c r="V328" i="4" s="1"/>
  <c r="G329" i="4"/>
  <c r="V329" i="4" s="1"/>
  <c r="G330" i="4"/>
  <c r="V330" i="4" s="1"/>
  <c r="G331" i="4"/>
  <c r="V331" i="4" s="1"/>
  <c r="G332" i="4"/>
  <c r="V332" i="4" s="1"/>
  <c r="G333" i="4"/>
  <c r="V333" i="4" s="1"/>
  <c r="G334" i="4"/>
  <c r="V334" i="4" s="1"/>
  <c r="G335" i="4"/>
  <c r="V335" i="4" s="1"/>
  <c r="G336" i="4"/>
  <c r="V336" i="4" s="1"/>
  <c r="G337" i="4"/>
  <c r="V337" i="4" s="1"/>
  <c r="G338" i="4"/>
  <c r="V338" i="4" s="1"/>
  <c r="G339" i="4"/>
  <c r="V339" i="4" s="1"/>
  <c r="G340" i="4"/>
  <c r="V340" i="4" s="1"/>
  <c r="G341" i="4"/>
  <c r="V341" i="4" s="1"/>
  <c r="G342" i="4"/>
  <c r="V342" i="4" s="1"/>
  <c r="G343" i="4"/>
  <c r="V343" i="4" s="1"/>
  <c r="G344" i="4"/>
  <c r="V344" i="4" s="1"/>
  <c r="G345" i="4"/>
  <c r="V345" i="4" s="1"/>
  <c r="G346" i="4"/>
  <c r="V346" i="4" s="1"/>
  <c r="G347" i="4"/>
  <c r="V347" i="4" s="1"/>
  <c r="G348" i="4"/>
  <c r="V348" i="4" s="1"/>
  <c r="G349" i="4"/>
  <c r="V349" i="4" s="1"/>
  <c r="G350" i="4"/>
  <c r="V350" i="4" s="1"/>
  <c r="G351" i="4"/>
  <c r="V351" i="4" s="1"/>
  <c r="G352" i="4"/>
  <c r="V352" i="4" s="1"/>
  <c r="G353" i="4"/>
  <c r="V353" i="4" s="1"/>
  <c r="G354" i="4"/>
  <c r="V354" i="4" s="1"/>
  <c r="G355" i="4"/>
  <c r="V355" i="4" s="1"/>
  <c r="G356" i="4"/>
  <c r="V356" i="4" s="1"/>
  <c r="G357" i="4"/>
  <c r="V357" i="4" s="1"/>
  <c r="G358" i="4"/>
  <c r="V358" i="4" s="1"/>
  <c r="G359" i="4"/>
  <c r="V359" i="4" s="1"/>
  <c r="G360" i="4"/>
  <c r="V360" i="4" s="1"/>
  <c r="G361" i="4"/>
  <c r="V361" i="4" s="1"/>
  <c r="G362" i="4"/>
  <c r="V362" i="4" s="1"/>
  <c r="G363" i="4"/>
  <c r="V363" i="4" s="1"/>
  <c r="G364" i="4"/>
  <c r="V364" i="4" s="1"/>
  <c r="G365" i="4"/>
  <c r="V365" i="4" s="1"/>
  <c r="G366" i="4"/>
  <c r="V366" i="4" s="1"/>
  <c r="G367" i="4"/>
  <c r="V367" i="4" s="1"/>
  <c r="G368" i="4"/>
  <c r="V368" i="4" s="1"/>
  <c r="G369" i="4"/>
  <c r="V369" i="4" s="1"/>
  <c r="G370" i="4"/>
  <c r="V370" i="4" s="1"/>
  <c r="G371" i="4"/>
  <c r="V371" i="4" s="1"/>
  <c r="G372" i="4"/>
  <c r="V372" i="4" s="1"/>
  <c r="G373" i="4"/>
  <c r="V373" i="4" s="1"/>
  <c r="G374" i="4"/>
  <c r="V374" i="4" s="1"/>
  <c r="G375" i="4"/>
  <c r="V375" i="4" s="1"/>
  <c r="G376" i="4"/>
  <c r="V376" i="4" s="1"/>
  <c r="G377" i="4"/>
  <c r="V377" i="4" s="1"/>
  <c r="G378" i="4"/>
  <c r="V378" i="4" s="1"/>
  <c r="G379" i="4"/>
  <c r="V379" i="4" s="1"/>
  <c r="G380" i="4"/>
  <c r="V380" i="4" s="1"/>
  <c r="G381" i="4"/>
  <c r="V381" i="4" s="1"/>
  <c r="G382" i="4"/>
  <c r="V382" i="4" s="1"/>
  <c r="G383" i="4"/>
  <c r="V383" i="4" s="1"/>
  <c r="G384" i="4"/>
  <c r="V384" i="4" s="1"/>
  <c r="G385" i="4"/>
  <c r="V385" i="4" s="1"/>
  <c r="G386" i="4"/>
  <c r="V386" i="4" s="1"/>
  <c r="G387" i="4"/>
  <c r="V387" i="4" s="1"/>
  <c r="G388" i="4"/>
  <c r="V388" i="4" s="1"/>
  <c r="G389" i="4"/>
  <c r="V389" i="4" s="1"/>
  <c r="G390" i="4"/>
  <c r="V390" i="4" s="1"/>
  <c r="G391" i="4"/>
  <c r="V391" i="4" s="1"/>
  <c r="G392" i="4"/>
  <c r="V392" i="4" s="1"/>
  <c r="G393" i="4"/>
  <c r="V393" i="4" s="1"/>
  <c r="G394" i="4"/>
  <c r="V394" i="4" s="1"/>
  <c r="G395" i="4"/>
  <c r="V395" i="4" s="1"/>
  <c r="G396" i="4"/>
  <c r="V396" i="4" s="1"/>
  <c r="G397" i="4"/>
  <c r="V397" i="4" s="1"/>
  <c r="G398" i="4"/>
  <c r="V398" i="4" s="1"/>
  <c r="G399" i="4"/>
  <c r="V399" i="4" s="1"/>
  <c r="G400" i="4"/>
  <c r="V400" i="4" s="1"/>
  <c r="G401" i="4"/>
  <c r="V401" i="4" s="1"/>
  <c r="G402" i="4"/>
  <c r="V402" i="4" s="1"/>
  <c r="G403" i="4"/>
  <c r="V403" i="4" s="1"/>
  <c r="G404" i="4"/>
  <c r="V404" i="4" s="1"/>
  <c r="D43" i="4"/>
  <c r="E43" i="4"/>
  <c r="F43" i="4"/>
  <c r="D44" i="4"/>
  <c r="E44" i="4"/>
  <c r="F44" i="4"/>
  <c r="D45" i="4"/>
  <c r="E45" i="4"/>
  <c r="F45" i="4"/>
  <c r="D46" i="4"/>
  <c r="E46" i="4"/>
  <c r="F46" i="4"/>
  <c r="D47" i="4"/>
  <c r="E47" i="4"/>
  <c r="F47" i="4"/>
  <c r="D48" i="4"/>
  <c r="E48" i="4"/>
  <c r="F48" i="4"/>
  <c r="D49" i="4"/>
  <c r="E49" i="4"/>
  <c r="F49" i="4"/>
  <c r="D50" i="4"/>
  <c r="E50" i="4"/>
  <c r="F50" i="4"/>
  <c r="D51" i="4"/>
  <c r="E51" i="4"/>
  <c r="F51" i="4"/>
  <c r="D52" i="4"/>
  <c r="E52" i="4"/>
  <c r="F52" i="4"/>
  <c r="D53" i="4"/>
  <c r="E53" i="4"/>
  <c r="F53" i="4"/>
  <c r="D54" i="4"/>
  <c r="E54" i="4"/>
  <c r="F54" i="4"/>
  <c r="D55" i="4"/>
  <c r="E55" i="4"/>
  <c r="F55" i="4"/>
  <c r="D56" i="4"/>
  <c r="E56" i="4"/>
  <c r="F56" i="4"/>
  <c r="D57" i="4"/>
  <c r="E57" i="4"/>
  <c r="F57" i="4"/>
  <c r="D58" i="4"/>
  <c r="E58" i="4"/>
  <c r="F58" i="4"/>
  <c r="D59" i="4"/>
  <c r="E59" i="4"/>
  <c r="F59" i="4"/>
  <c r="D60" i="4"/>
  <c r="E60" i="4"/>
  <c r="F60" i="4"/>
  <c r="D61" i="4"/>
  <c r="E61" i="4"/>
  <c r="F61" i="4"/>
  <c r="D62" i="4"/>
  <c r="E62" i="4"/>
  <c r="F62" i="4"/>
  <c r="D63" i="4"/>
  <c r="E63" i="4"/>
  <c r="F63" i="4"/>
  <c r="D64" i="4"/>
  <c r="E64" i="4"/>
  <c r="F64" i="4"/>
  <c r="D65" i="4"/>
  <c r="E65" i="4"/>
  <c r="F65" i="4"/>
  <c r="D66" i="4"/>
  <c r="E66" i="4"/>
  <c r="F66" i="4"/>
  <c r="D67" i="4"/>
  <c r="E67" i="4"/>
  <c r="F67" i="4"/>
  <c r="D68" i="4"/>
  <c r="E68" i="4"/>
  <c r="F68" i="4"/>
  <c r="D69" i="4"/>
  <c r="E69" i="4"/>
  <c r="F69" i="4"/>
  <c r="D70" i="4"/>
  <c r="E70" i="4"/>
  <c r="F70" i="4"/>
  <c r="D71" i="4"/>
  <c r="E71" i="4"/>
  <c r="F71" i="4"/>
  <c r="D72" i="4"/>
  <c r="E72" i="4"/>
  <c r="F72" i="4"/>
  <c r="D73" i="4"/>
  <c r="E73" i="4"/>
  <c r="F73" i="4"/>
  <c r="D74" i="4"/>
  <c r="E74" i="4"/>
  <c r="F74" i="4"/>
  <c r="D75" i="4"/>
  <c r="E75" i="4"/>
  <c r="F75" i="4"/>
  <c r="D76" i="4"/>
  <c r="E76" i="4"/>
  <c r="F76" i="4"/>
  <c r="D77" i="4"/>
  <c r="E77" i="4"/>
  <c r="F77" i="4"/>
  <c r="D78" i="4"/>
  <c r="E78" i="4"/>
  <c r="F78" i="4"/>
  <c r="D79" i="4"/>
  <c r="E79" i="4"/>
  <c r="F79" i="4"/>
  <c r="D80" i="4"/>
  <c r="E80" i="4"/>
  <c r="F80" i="4"/>
  <c r="D81" i="4"/>
  <c r="E81" i="4"/>
  <c r="F81" i="4"/>
  <c r="D82" i="4"/>
  <c r="E82" i="4"/>
  <c r="F82" i="4"/>
  <c r="D83" i="4"/>
  <c r="E83" i="4"/>
  <c r="F83" i="4"/>
  <c r="D84" i="4"/>
  <c r="E84" i="4"/>
  <c r="F84" i="4"/>
  <c r="D85" i="4"/>
  <c r="E85" i="4"/>
  <c r="F85" i="4"/>
  <c r="D86" i="4"/>
  <c r="E86" i="4"/>
  <c r="F86" i="4"/>
  <c r="D87" i="4"/>
  <c r="E87" i="4"/>
  <c r="F87" i="4"/>
  <c r="D88" i="4"/>
  <c r="E88" i="4"/>
  <c r="F88" i="4"/>
  <c r="D89" i="4"/>
  <c r="E89" i="4"/>
  <c r="F89" i="4"/>
  <c r="D90" i="4"/>
  <c r="E90" i="4"/>
  <c r="F90" i="4"/>
  <c r="D91" i="4"/>
  <c r="E91" i="4"/>
  <c r="F91" i="4"/>
  <c r="D92" i="4"/>
  <c r="E92" i="4"/>
  <c r="F92" i="4"/>
  <c r="D93" i="4"/>
  <c r="E93" i="4"/>
  <c r="F93" i="4"/>
  <c r="D94" i="4"/>
  <c r="E94" i="4"/>
  <c r="F94" i="4"/>
  <c r="D95" i="4"/>
  <c r="E95" i="4"/>
  <c r="F95" i="4"/>
  <c r="D96" i="4"/>
  <c r="E96" i="4"/>
  <c r="F96" i="4"/>
  <c r="D97" i="4"/>
  <c r="E97" i="4"/>
  <c r="F97" i="4"/>
  <c r="D98" i="4"/>
  <c r="E98" i="4"/>
  <c r="F98" i="4"/>
  <c r="D99" i="4"/>
  <c r="E99" i="4"/>
  <c r="F99" i="4"/>
  <c r="D100" i="4"/>
  <c r="E100" i="4"/>
  <c r="F100" i="4"/>
  <c r="D101" i="4"/>
  <c r="E101" i="4"/>
  <c r="F101" i="4"/>
  <c r="D102" i="4"/>
  <c r="E102" i="4"/>
  <c r="F102" i="4"/>
  <c r="D103" i="4"/>
  <c r="E103" i="4"/>
  <c r="F103" i="4"/>
  <c r="D104" i="4"/>
  <c r="E104" i="4"/>
  <c r="F104" i="4"/>
  <c r="D105" i="4"/>
  <c r="E105" i="4"/>
  <c r="F105" i="4"/>
  <c r="D106" i="4"/>
  <c r="E106" i="4"/>
  <c r="F106" i="4"/>
  <c r="D107" i="4"/>
  <c r="E107" i="4"/>
  <c r="F107" i="4"/>
  <c r="D108" i="4"/>
  <c r="E108" i="4"/>
  <c r="F108" i="4"/>
  <c r="D109" i="4"/>
  <c r="E109" i="4"/>
  <c r="F109" i="4"/>
  <c r="D110" i="4"/>
  <c r="E110" i="4"/>
  <c r="F110" i="4"/>
  <c r="D111" i="4"/>
  <c r="E111" i="4"/>
  <c r="F111" i="4"/>
  <c r="D112" i="4"/>
  <c r="E112" i="4"/>
  <c r="F112" i="4"/>
  <c r="D113" i="4"/>
  <c r="E113" i="4"/>
  <c r="F113" i="4"/>
  <c r="D114" i="4"/>
  <c r="E114" i="4"/>
  <c r="F114" i="4"/>
  <c r="D115" i="4"/>
  <c r="E115" i="4"/>
  <c r="F115" i="4"/>
  <c r="D116" i="4"/>
  <c r="E116" i="4"/>
  <c r="F116" i="4"/>
  <c r="D117" i="4"/>
  <c r="E117" i="4"/>
  <c r="F117" i="4"/>
  <c r="D118" i="4"/>
  <c r="E118" i="4"/>
  <c r="F118" i="4"/>
  <c r="D119" i="4"/>
  <c r="E119" i="4"/>
  <c r="F119" i="4"/>
  <c r="D120" i="4"/>
  <c r="E120" i="4"/>
  <c r="F120" i="4"/>
  <c r="D121" i="4"/>
  <c r="E121" i="4"/>
  <c r="F121" i="4"/>
  <c r="D122" i="4"/>
  <c r="E122" i="4"/>
  <c r="F122" i="4"/>
  <c r="D123" i="4"/>
  <c r="E123" i="4"/>
  <c r="F123" i="4"/>
  <c r="D124" i="4"/>
  <c r="E124" i="4"/>
  <c r="F124" i="4"/>
  <c r="D125" i="4"/>
  <c r="E125" i="4"/>
  <c r="F125" i="4"/>
  <c r="D126" i="4"/>
  <c r="E126" i="4"/>
  <c r="F126" i="4"/>
  <c r="D127" i="4"/>
  <c r="E127" i="4"/>
  <c r="F127" i="4"/>
  <c r="D128" i="4"/>
  <c r="E128" i="4"/>
  <c r="F128" i="4"/>
  <c r="D129" i="4"/>
  <c r="E129" i="4"/>
  <c r="F129" i="4"/>
  <c r="D130" i="4"/>
  <c r="E130" i="4"/>
  <c r="F130" i="4"/>
  <c r="D131" i="4"/>
  <c r="E131" i="4"/>
  <c r="F131" i="4"/>
  <c r="D132" i="4"/>
  <c r="E132" i="4"/>
  <c r="F132" i="4"/>
  <c r="D133" i="4"/>
  <c r="E133" i="4"/>
  <c r="F133" i="4"/>
  <c r="D134" i="4"/>
  <c r="E134" i="4"/>
  <c r="F134" i="4"/>
  <c r="D135" i="4"/>
  <c r="E135" i="4"/>
  <c r="F135" i="4"/>
  <c r="D136" i="4"/>
  <c r="E136" i="4"/>
  <c r="F136" i="4"/>
  <c r="D137" i="4"/>
  <c r="E137" i="4"/>
  <c r="F137" i="4"/>
  <c r="D138" i="4"/>
  <c r="E138" i="4"/>
  <c r="F138" i="4"/>
  <c r="D139" i="4"/>
  <c r="E139" i="4"/>
  <c r="F139" i="4"/>
  <c r="D140" i="4"/>
  <c r="E140" i="4"/>
  <c r="F140" i="4"/>
  <c r="D141" i="4"/>
  <c r="E141" i="4"/>
  <c r="F141" i="4"/>
  <c r="D142" i="4"/>
  <c r="E142" i="4"/>
  <c r="F142" i="4"/>
  <c r="D143" i="4"/>
  <c r="E143" i="4"/>
  <c r="F143" i="4"/>
  <c r="D144" i="4"/>
  <c r="E144" i="4"/>
  <c r="F144" i="4"/>
  <c r="D145" i="4"/>
  <c r="E145" i="4"/>
  <c r="F145" i="4"/>
  <c r="D146" i="4"/>
  <c r="E146" i="4"/>
  <c r="F146" i="4"/>
  <c r="D147" i="4"/>
  <c r="E147" i="4"/>
  <c r="F147" i="4"/>
  <c r="D148" i="4"/>
  <c r="E148" i="4"/>
  <c r="F148" i="4"/>
  <c r="D149" i="4"/>
  <c r="E149" i="4"/>
  <c r="F149" i="4"/>
  <c r="D150" i="4"/>
  <c r="E150" i="4"/>
  <c r="F150" i="4"/>
  <c r="D151" i="4"/>
  <c r="E151" i="4"/>
  <c r="F151" i="4"/>
  <c r="D152" i="4"/>
  <c r="E152" i="4"/>
  <c r="F152" i="4"/>
  <c r="D153" i="4"/>
  <c r="E153" i="4"/>
  <c r="F153" i="4"/>
  <c r="D154" i="4"/>
  <c r="E154" i="4"/>
  <c r="F154" i="4"/>
  <c r="D155" i="4"/>
  <c r="E155" i="4"/>
  <c r="F155" i="4"/>
  <c r="D156" i="4"/>
  <c r="E156" i="4"/>
  <c r="F156" i="4"/>
  <c r="D157" i="4"/>
  <c r="E157" i="4"/>
  <c r="F157" i="4"/>
  <c r="D158" i="4"/>
  <c r="E158" i="4"/>
  <c r="F158" i="4"/>
  <c r="D159" i="4"/>
  <c r="E159" i="4"/>
  <c r="F159" i="4"/>
  <c r="D160" i="4"/>
  <c r="E160" i="4"/>
  <c r="F160" i="4"/>
  <c r="D161" i="4"/>
  <c r="E161" i="4"/>
  <c r="F161" i="4"/>
  <c r="D162" i="4"/>
  <c r="E162" i="4"/>
  <c r="F162" i="4"/>
  <c r="D163" i="4"/>
  <c r="E163" i="4"/>
  <c r="F163" i="4"/>
  <c r="D164" i="4"/>
  <c r="E164" i="4"/>
  <c r="F164" i="4"/>
  <c r="D165" i="4"/>
  <c r="E165" i="4"/>
  <c r="F165" i="4"/>
  <c r="D166" i="4"/>
  <c r="E166" i="4"/>
  <c r="F166" i="4"/>
  <c r="D167" i="4"/>
  <c r="E167" i="4"/>
  <c r="F167" i="4"/>
  <c r="D168" i="4"/>
  <c r="E168" i="4"/>
  <c r="F168" i="4"/>
  <c r="D169" i="4"/>
  <c r="E169" i="4"/>
  <c r="F169" i="4"/>
  <c r="D170" i="4"/>
  <c r="E170" i="4"/>
  <c r="F170" i="4"/>
  <c r="D171" i="4"/>
  <c r="E171" i="4"/>
  <c r="F171" i="4"/>
  <c r="D172" i="4"/>
  <c r="E172" i="4"/>
  <c r="F172" i="4"/>
  <c r="D173" i="4"/>
  <c r="E173" i="4"/>
  <c r="F173" i="4"/>
  <c r="D174" i="4"/>
  <c r="E174" i="4"/>
  <c r="F174" i="4"/>
  <c r="D175" i="4"/>
  <c r="E175" i="4"/>
  <c r="F175" i="4"/>
  <c r="D176" i="4"/>
  <c r="E176" i="4"/>
  <c r="F176" i="4"/>
  <c r="D177" i="4"/>
  <c r="E177" i="4"/>
  <c r="F177" i="4"/>
  <c r="D178" i="4"/>
  <c r="E178" i="4"/>
  <c r="F178" i="4"/>
  <c r="D179" i="4"/>
  <c r="E179" i="4"/>
  <c r="F179" i="4"/>
  <c r="D180" i="4"/>
  <c r="E180" i="4"/>
  <c r="F180" i="4"/>
  <c r="D181" i="4"/>
  <c r="E181" i="4"/>
  <c r="F181" i="4"/>
  <c r="D182" i="4"/>
  <c r="E182" i="4"/>
  <c r="F182" i="4"/>
  <c r="D183" i="4"/>
  <c r="E183" i="4"/>
  <c r="F183" i="4"/>
  <c r="D184" i="4"/>
  <c r="E184" i="4"/>
  <c r="F184" i="4"/>
  <c r="D185" i="4"/>
  <c r="E185" i="4"/>
  <c r="F185" i="4"/>
  <c r="D186" i="4"/>
  <c r="E186" i="4"/>
  <c r="F186" i="4"/>
  <c r="D187" i="4"/>
  <c r="E187" i="4"/>
  <c r="F187" i="4"/>
  <c r="D188" i="4"/>
  <c r="E188" i="4"/>
  <c r="F188" i="4"/>
  <c r="D189" i="4"/>
  <c r="E189" i="4"/>
  <c r="F189" i="4"/>
  <c r="D190" i="4"/>
  <c r="E190" i="4"/>
  <c r="F190" i="4"/>
  <c r="D191" i="4"/>
  <c r="E191" i="4"/>
  <c r="F191" i="4"/>
  <c r="D192" i="4"/>
  <c r="E192" i="4"/>
  <c r="F192" i="4"/>
  <c r="D193" i="4"/>
  <c r="E193" i="4"/>
  <c r="F193" i="4"/>
  <c r="D194" i="4"/>
  <c r="E194" i="4"/>
  <c r="F194" i="4"/>
  <c r="D195" i="4"/>
  <c r="E195" i="4"/>
  <c r="F195" i="4"/>
  <c r="D196" i="4"/>
  <c r="E196" i="4"/>
  <c r="F196" i="4"/>
  <c r="D197" i="4"/>
  <c r="E197" i="4"/>
  <c r="F197" i="4"/>
  <c r="D198" i="4"/>
  <c r="E198" i="4"/>
  <c r="F198" i="4"/>
  <c r="D199" i="4"/>
  <c r="E199" i="4"/>
  <c r="F199" i="4"/>
  <c r="D200" i="4"/>
  <c r="E200" i="4"/>
  <c r="F200" i="4"/>
  <c r="D201" i="4"/>
  <c r="E201" i="4"/>
  <c r="F201" i="4"/>
  <c r="D202" i="4"/>
  <c r="E202" i="4"/>
  <c r="F202" i="4"/>
  <c r="D203" i="4"/>
  <c r="E203" i="4"/>
  <c r="F203" i="4"/>
  <c r="D204" i="4"/>
  <c r="E204" i="4"/>
  <c r="F204" i="4"/>
  <c r="D205" i="4"/>
  <c r="E205" i="4"/>
  <c r="F205" i="4"/>
  <c r="D206" i="4"/>
  <c r="E206" i="4"/>
  <c r="F206" i="4"/>
  <c r="D207" i="4"/>
  <c r="E207" i="4"/>
  <c r="F207" i="4"/>
  <c r="D208" i="4"/>
  <c r="E208" i="4"/>
  <c r="F208" i="4"/>
  <c r="D209" i="4"/>
  <c r="E209" i="4"/>
  <c r="F209" i="4"/>
  <c r="D210" i="4"/>
  <c r="E210" i="4"/>
  <c r="F210" i="4"/>
  <c r="D211" i="4"/>
  <c r="E211" i="4"/>
  <c r="F211" i="4"/>
  <c r="D212" i="4"/>
  <c r="E212" i="4"/>
  <c r="F212" i="4"/>
  <c r="D213" i="4"/>
  <c r="E213" i="4"/>
  <c r="F213" i="4"/>
  <c r="D214" i="4"/>
  <c r="E214" i="4"/>
  <c r="F214" i="4"/>
  <c r="D215" i="4"/>
  <c r="E215" i="4"/>
  <c r="F215" i="4"/>
  <c r="D216" i="4"/>
  <c r="E216" i="4"/>
  <c r="F216" i="4"/>
  <c r="D217" i="4"/>
  <c r="E217" i="4"/>
  <c r="F217" i="4"/>
  <c r="D218" i="4"/>
  <c r="E218" i="4"/>
  <c r="F218" i="4"/>
  <c r="D219" i="4"/>
  <c r="E219" i="4"/>
  <c r="F219" i="4"/>
  <c r="D220" i="4"/>
  <c r="E220" i="4"/>
  <c r="F220" i="4"/>
  <c r="D221" i="4"/>
  <c r="E221" i="4"/>
  <c r="F221" i="4"/>
  <c r="D222" i="4"/>
  <c r="E222" i="4"/>
  <c r="F222" i="4"/>
  <c r="D223" i="4"/>
  <c r="E223" i="4"/>
  <c r="F223" i="4"/>
  <c r="D224" i="4"/>
  <c r="E224" i="4"/>
  <c r="F224" i="4"/>
  <c r="D225" i="4"/>
  <c r="E225" i="4"/>
  <c r="F225" i="4"/>
  <c r="D226" i="4"/>
  <c r="E226" i="4"/>
  <c r="F226" i="4"/>
  <c r="D227" i="4"/>
  <c r="E227" i="4"/>
  <c r="F227" i="4"/>
  <c r="D228" i="4"/>
  <c r="E228" i="4"/>
  <c r="F228" i="4"/>
  <c r="D229" i="4"/>
  <c r="E229" i="4"/>
  <c r="F229" i="4"/>
  <c r="D230" i="4"/>
  <c r="E230" i="4"/>
  <c r="F230" i="4"/>
  <c r="D231" i="4"/>
  <c r="E231" i="4"/>
  <c r="F231" i="4"/>
  <c r="D232" i="4"/>
  <c r="E232" i="4"/>
  <c r="F232" i="4"/>
  <c r="D233" i="4"/>
  <c r="E233" i="4"/>
  <c r="F233" i="4"/>
  <c r="D234" i="4"/>
  <c r="E234" i="4"/>
  <c r="F234" i="4"/>
  <c r="D235" i="4"/>
  <c r="E235" i="4"/>
  <c r="F235" i="4"/>
  <c r="D236" i="4"/>
  <c r="E236" i="4"/>
  <c r="F236" i="4"/>
  <c r="D237" i="4"/>
  <c r="E237" i="4"/>
  <c r="F237" i="4"/>
  <c r="D238" i="4"/>
  <c r="E238" i="4"/>
  <c r="F238" i="4"/>
  <c r="D239" i="4"/>
  <c r="E239" i="4"/>
  <c r="F239" i="4"/>
  <c r="D240" i="4"/>
  <c r="E240" i="4"/>
  <c r="F240" i="4"/>
  <c r="D241" i="4"/>
  <c r="E241" i="4"/>
  <c r="F241" i="4"/>
  <c r="D242" i="4"/>
  <c r="E242" i="4"/>
  <c r="F242" i="4"/>
  <c r="D243" i="4"/>
  <c r="E243" i="4"/>
  <c r="F243" i="4"/>
  <c r="D244" i="4"/>
  <c r="E244" i="4"/>
  <c r="F244" i="4"/>
  <c r="D245" i="4"/>
  <c r="E245" i="4"/>
  <c r="F245" i="4"/>
  <c r="D246" i="4"/>
  <c r="E246" i="4"/>
  <c r="F246" i="4"/>
  <c r="D247" i="4"/>
  <c r="E247" i="4"/>
  <c r="F247" i="4"/>
  <c r="D248" i="4"/>
  <c r="E248" i="4"/>
  <c r="F248" i="4"/>
  <c r="D249" i="4"/>
  <c r="E249" i="4"/>
  <c r="F249" i="4"/>
  <c r="D250" i="4"/>
  <c r="E250" i="4"/>
  <c r="F250" i="4"/>
  <c r="D251" i="4"/>
  <c r="E251" i="4"/>
  <c r="F251" i="4"/>
  <c r="D252" i="4"/>
  <c r="E252" i="4"/>
  <c r="F252" i="4"/>
  <c r="D253" i="4"/>
  <c r="E253" i="4"/>
  <c r="F253" i="4"/>
  <c r="D254" i="4"/>
  <c r="E254" i="4"/>
  <c r="F254" i="4"/>
  <c r="D255" i="4"/>
  <c r="E255" i="4"/>
  <c r="F255" i="4"/>
  <c r="D256" i="4"/>
  <c r="E256" i="4"/>
  <c r="F256" i="4"/>
  <c r="D257" i="4"/>
  <c r="E257" i="4"/>
  <c r="F257" i="4"/>
  <c r="D258" i="4"/>
  <c r="E258" i="4"/>
  <c r="F258" i="4"/>
  <c r="D259" i="4"/>
  <c r="E259" i="4"/>
  <c r="F259" i="4"/>
  <c r="D260" i="4"/>
  <c r="E260" i="4"/>
  <c r="F260" i="4"/>
  <c r="D261" i="4"/>
  <c r="E261" i="4"/>
  <c r="F261" i="4"/>
  <c r="D262" i="4"/>
  <c r="E262" i="4"/>
  <c r="F262" i="4"/>
  <c r="D263" i="4"/>
  <c r="E263" i="4"/>
  <c r="F263" i="4"/>
  <c r="D264" i="4"/>
  <c r="E264" i="4"/>
  <c r="F264" i="4"/>
  <c r="D265" i="4"/>
  <c r="E265" i="4"/>
  <c r="F265" i="4"/>
  <c r="D266" i="4"/>
  <c r="E266" i="4"/>
  <c r="F266" i="4"/>
  <c r="D267" i="4"/>
  <c r="E267" i="4"/>
  <c r="F267" i="4"/>
  <c r="D268" i="4"/>
  <c r="E268" i="4"/>
  <c r="F268" i="4"/>
  <c r="D269" i="4"/>
  <c r="E269" i="4"/>
  <c r="F269" i="4"/>
  <c r="D270" i="4"/>
  <c r="E270" i="4"/>
  <c r="F270" i="4"/>
  <c r="D271" i="4"/>
  <c r="E271" i="4"/>
  <c r="F271" i="4"/>
  <c r="D272" i="4"/>
  <c r="E272" i="4"/>
  <c r="F272" i="4"/>
  <c r="D273" i="4"/>
  <c r="E273" i="4"/>
  <c r="F273" i="4"/>
  <c r="D274" i="4"/>
  <c r="E274" i="4"/>
  <c r="F274" i="4"/>
  <c r="D275" i="4"/>
  <c r="E275" i="4"/>
  <c r="F275" i="4"/>
  <c r="D276" i="4"/>
  <c r="E276" i="4"/>
  <c r="F276" i="4"/>
  <c r="D277" i="4"/>
  <c r="E277" i="4"/>
  <c r="F277" i="4"/>
  <c r="D278" i="4"/>
  <c r="E278" i="4"/>
  <c r="F278" i="4"/>
  <c r="D279" i="4"/>
  <c r="E279" i="4"/>
  <c r="F279" i="4"/>
  <c r="D280" i="4"/>
  <c r="E280" i="4"/>
  <c r="F280" i="4"/>
  <c r="D281" i="4"/>
  <c r="E281" i="4"/>
  <c r="F281" i="4"/>
  <c r="D282" i="4"/>
  <c r="E282" i="4"/>
  <c r="F282" i="4"/>
  <c r="D283" i="4"/>
  <c r="E283" i="4"/>
  <c r="F283" i="4"/>
  <c r="D284" i="4"/>
  <c r="E284" i="4"/>
  <c r="F284" i="4"/>
  <c r="D285" i="4"/>
  <c r="E285" i="4"/>
  <c r="F285" i="4"/>
  <c r="D286" i="4"/>
  <c r="E286" i="4"/>
  <c r="F286" i="4"/>
  <c r="D287" i="4"/>
  <c r="E287" i="4"/>
  <c r="F287" i="4"/>
  <c r="D288" i="4"/>
  <c r="E288" i="4"/>
  <c r="F288" i="4"/>
  <c r="D289" i="4"/>
  <c r="E289" i="4"/>
  <c r="F289" i="4"/>
  <c r="D290" i="4"/>
  <c r="E290" i="4"/>
  <c r="F290" i="4"/>
  <c r="D291" i="4"/>
  <c r="E291" i="4"/>
  <c r="F291" i="4"/>
  <c r="D292" i="4"/>
  <c r="E292" i="4"/>
  <c r="F292" i="4"/>
  <c r="D293" i="4"/>
  <c r="E293" i="4"/>
  <c r="F293" i="4"/>
  <c r="D294" i="4"/>
  <c r="E294" i="4"/>
  <c r="F294" i="4"/>
  <c r="D295" i="4"/>
  <c r="E295" i="4"/>
  <c r="F295" i="4"/>
  <c r="D296" i="4"/>
  <c r="E296" i="4"/>
  <c r="F296" i="4"/>
  <c r="D297" i="4"/>
  <c r="E297" i="4"/>
  <c r="F297" i="4"/>
  <c r="D298" i="4"/>
  <c r="E298" i="4"/>
  <c r="F298" i="4"/>
  <c r="D299" i="4"/>
  <c r="E299" i="4"/>
  <c r="F299" i="4"/>
  <c r="D300" i="4"/>
  <c r="E300" i="4"/>
  <c r="F300" i="4"/>
  <c r="D301" i="4"/>
  <c r="E301" i="4"/>
  <c r="F301" i="4"/>
  <c r="D302" i="4"/>
  <c r="E302" i="4"/>
  <c r="F302" i="4"/>
  <c r="D303" i="4"/>
  <c r="E303" i="4"/>
  <c r="F303" i="4"/>
  <c r="D304" i="4"/>
  <c r="E304" i="4"/>
  <c r="F304" i="4"/>
  <c r="D305" i="4"/>
  <c r="E305" i="4"/>
  <c r="F305" i="4"/>
  <c r="D306" i="4"/>
  <c r="E306" i="4"/>
  <c r="F306" i="4"/>
  <c r="D307" i="4"/>
  <c r="E307" i="4"/>
  <c r="F307" i="4"/>
  <c r="D308" i="4"/>
  <c r="E308" i="4"/>
  <c r="F308" i="4"/>
  <c r="D309" i="4"/>
  <c r="E309" i="4"/>
  <c r="F309" i="4"/>
  <c r="D310" i="4"/>
  <c r="E310" i="4"/>
  <c r="F310" i="4"/>
  <c r="D311" i="4"/>
  <c r="E311" i="4"/>
  <c r="F311" i="4"/>
  <c r="D312" i="4"/>
  <c r="E312" i="4"/>
  <c r="F312" i="4"/>
  <c r="D313" i="4"/>
  <c r="E313" i="4"/>
  <c r="F313" i="4"/>
  <c r="D314" i="4"/>
  <c r="E314" i="4"/>
  <c r="F314" i="4"/>
  <c r="D315" i="4"/>
  <c r="E315" i="4"/>
  <c r="F315" i="4"/>
  <c r="D316" i="4"/>
  <c r="E316" i="4"/>
  <c r="F316" i="4"/>
  <c r="D317" i="4"/>
  <c r="E317" i="4"/>
  <c r="F317" i="4"/>
  <c r="D318" i="4"/>
  <c r="E318" i="4"/>
  <c r="F318" i="4"/>
  <c r="D319" i="4"/>
  <c r="E319" i="4"/>
  <c r="F319" i="4"/>
  <c r="D320" i="4"/>
  <c r="E320" i="4"/>
  <c r="F320" i="4"/>
  <c r="D321" i="4"/>
  <c r="E321" i="4"/>
  <c r="F321" i="4"/>
  <c r="D322" i="4"/>
  <c r="E322" i="4"/>
  <c r="F322" i="4"/>
  <c r="D323" i="4"/>
  <c r="E323" i="4"/>
  <c r="F323" i="4"/>
  <c r="D324" i="4"/>
  <c r="E324" i="4"/>
  <c r="F324" i="4"/>
  <c r="D325" i="4"/>
  <c r="E325" i="4"/>
  <c r="F325" i="4"/>
  <c r="D326" i="4"/>
  <c r="E326" i="4"/>
  <c r="F326" i="4"/>
  <c r="D327" i="4"/>
  <c r="E327" i="4"/>
  <c r="F327" i="4"/>
  <c r="D328" i="4"/>
  <c r="E328" i="4"/>
  <c r="F328" i="4"/>
  <c r="D329" i="4"/>
  <c r="E329" i="4"/>
  <c r="F329" i="4"/>
  <c r="D330" i="4"/>
  <c r="E330" i="4"/>
  <c r="F330" i="4"/>
  <c r="D331" i="4"/>
  <c r="E331" i="4"/>
  <c r="F331" i="4"/>
  <c r="D332" i="4"/>
  <c r="E332" i="4"/>
  <c r="F332" i="4"/>
  <c r="D333" i="4"/>
  <c r="E333" i="4"/>
  <c r="F333" i="4"/>
  <c r="D334" i="4"/>
  <c r="E334" i="4"/>
  <c r="F334" i="4"/>
  <c r="D335" i="4"/>
  <c r="E335" i="4"/>
  <c r="F335" i="4"/>
  <c r="D336" i="4"/>
  <c r="E336" i="4"/>
  <c r="F336" i="4"/>
  <c r="D337" i="4"/>
  <c r="E337" i="4"/>
  <c r="F337" i="4"/>
  <c r="D338" i="4"/>
  <c r="E338" i="4"/>
  <c r="F338" i="4"/>
  <c r="D339" i="4"/>
  <c r="E339" i="4"/>
  <c r="F339" i="4"/>
  <c r="D340" i="4"/>
  <c r="E340" i="4"/>
  <c r="F340" i="4"/>
  <c r="D341" i="4"/>
  <c r="E341" i="4"/>
  <c r="F341" i="4"/>
  <c r="D342" i="4"/>
  <c r="E342" i="4"/>
  <c r="F342" i="4"/>
  <c r="D343" i="4"/>
  <c r="E343" i="4"/>
  <c r="F343" i="4"/>
  <c r="D344" i="4"/>
  <c r="E344" i="4"/>
  <c r="F344" i="4"/>
  <c r="D345" i="4"/>
  <c r="E345" i="4"/>
  <c r="F345" i="4"/>
  <c r="D346" i="4"/>
  <c r="E346" i="4"/>
  <c r="F346" i="4"/>
  <c r="D347" i="4"/>
  <c r="E347" i="4"/>
  <c r="F347" i="4"/>
  <c r="D348" i="4"/>
  <c r="E348" i="4"/>
  <c r="F348" i="4"/>
  <c r="D349" i="4"/>
  <c r="E349" i="4"/>
  <c r="F349" i="4"/>
  <c r="D350" i="4"/>
  <c r="E350" i="4"/>
  <c r="F350" i="4"/>
  <c r="D351" i="4"/>
  <c r="E351" i="4"/>
  <c r="F351" i="4"/>
  <c r="D352" i="4"/>
  <c r="E352" i="4"/>
  <c r="F352" i="4"/>
  <c r="D353" i="4"/>
  <c r="E353" i="4"/>
  <c r="F353" i="4"/>
  <c r="D354" i="4"/>
  <c r="E354" i="4"/>
  <c r="F354" i="4"/>
  <c r="D355" i="4"/>
  <c r="E355" i="4"/>
  <c r="F355" i="4"/>
  <c r="D356" i="4"/>
  <c r="E356" i="4"/>
  <c r="F356" i="4"/>
  <c r="D357" i="4"/>
  <c r="E357" i="4"/>
  <c r="F357" i="4"/>
  <c r="D358" i="4"/>
  <c r="E358" i="4"/>
  <c r="F358" i="4"/>
  <c r="D359" i="4"/>
  <c r="E359" i="4"/>
  <c r="F359" i="4"/>
  <c r="D360" i="4"/>
  <c r="E360" i="4"/>
  <c r="F360" i="4"/>
  <c r="D361" i="4"/>
  <c r="E361" i="4"/>
  <c r="F361" i="4"/>
  <c r="D362" i="4"/>
  <c r="E362" i="4"/>
  <c r="F362" i="4"/>
  <c r="D363" i="4"/>
  <c r="E363" i="4"/>
  <c r="F363" i="4"/>
  <c r="D364" i="4"/>
  <c r="E364" i="4"/>
  <c r="F364" i="4"/>
  <c r="D365" i="4"/>
  <c r="E365" i="4"/>
  <c r="F365" i="4"/>
  <c r="D366" i="4"/>
  <c r="E366" i="4"/>
  <c r="F366" i="4"/>
  <c r="D367" i="4"/>
  <c r="E367" i="4"/>
  <c r="F367" i="4"/>
  <c r="D368" i="4"/>
  <c r="E368" i="4"/>
  <c r="F368" i="4"/>
  <c r="D369" i="4"/>
  <c r="E369" i="4"/>
  <c r="F369" i="4"/>
  <c r="D370" i="4"/>
  <c r="E370" i="4"/>
  <c r="F370" i="4"/>
  <c r="D371" i="4"/>
  <c r="E371" i="4"/>
  <c r="F371" i="4"/>
  <c r="D372" i="4"/>
  <c r="E372" i="4"/>
  <c r="F372" i="4"/>
  <c r="D373" i="4"/>
  <c r="E373" i="4"/>
  <c r="F373" i="4"/>
  <c r="D374" i="4"/>
  <c r="E374" i="4"/>
  <c r="F374" i="4"/>
  <c r="D375" i="4"/>
  <c r="E375" i="4"/>
  <c r="F375" i="4"/>
  <c r="D376" i="4"/>
  <c r="E376" i="4"/>
  <c r="F376" i="4"/>
  <c r="D377" i="4"/>
  <c r="E377" i="4"/>
  <c r="F377" i="4"/>
  <c r="D378" i="4"/>
  <c r="E378" i="4"/>
  <c r="F378" i="4"/>
  <c r="D379" i="4"/>
  <c r="E379" i="4"/>
  <c r="F379" i="4"/>
  <c r="D380" i="4"/>
  <c r="E380" i="4"/>
  <c r="F380" i="4"/>
  <c r="D381" i="4"/>
  <c r="E381" i="4"/>
  <c r="F381" i="4"/>
  <c r="D382" i="4"/>
  <c r="E382" i="4"/>
  <c r="F382" i="4"/>
  <c r="D383" i="4"/>
  <c r="E383" i="4"/>
  <c r="F383" i="4"/>
  <c r="D384" i="4"/>
  <c r="E384" i="4"/>
  <c r="F384" i="4"/>
  <c r="D385" i="4"/>
  <c r="E385" i="4"/>
  <c r="F385" i="4"/>
  <c r="D386" i="4"/>
  <c r="E386" i="4"/>
  <c r="F386" i="4"/>
  <c r="D387" i="4"/>
  <c r="E387" i="4"/>
  <c r="F387" i="4"/>
  <c r="D388" i="4"/>
  <c r="E388" i="4"/>
  <c r="F388" i="4"/>
  <c r="D389" i="4"/>
  <c r="E389" i="4"/>
  <c r="F389" i="4"/>
  <c r="D390" i="4"/>
  <c r="E390" i="4"/>
  <c r="F390" i="4"/>
  <c r="D391" i="4"/>
  <c r="E391" i="4"/>
  <c r="F391" i="4"/>
  <c r="D392" i="4"/>
  <c r="E392" i="4"/>
  <c r="F392" i="4"/>
  <c r="D393" i="4"/>
  <c r="E393" i="4"/>
  <c r="F393" i="4"/>
  <c r="D394" i="4"/>
  <c r="E394" i="4"/>
  <c r="F394" i="4"/>
  <c r="D395" i="4"/>
  <c r="E395" i="4"/>
  <c r="F395" i="4"/>
  <c r="D396" i="4"/>
  <c r="E396" i="4"/>
  <c r="F396" i="4"/>
  <c r="D397" i="4"/>
  <c r="E397" i="4"/>
  <c r="F397" i="4"/>
  <c r="D398" i="4"/>
  <c r="E398" i="4"/>
  <c r="F398" i="4"/>
  <c r="D399" i="4"/>
  <c r="E399" i="4"/>
  <c r="F399" i="4"/>
  <c r="D400" i="4"/>
  <c r="E400" i="4"/>
  <c r="F400" i="4"/>
  <c r="D401" i="4"/>
  <c r="E401" i="4"/>
  <c r="F401" i="4"/>
  <c r="D402" i="4"/>
  <c r="E402" i="4"/>
  <c r="F402" i="4"/>
  <c r="D403" i="4"/>
  <c r="E403" i="4"/>
  <c r="F403" i="4"/>
  <c r="D404" i="4"/>
  <c r="E404" i="4"/>
  <c r="F404" i="4"/>
  <c r="U405"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318" i="4"/>
  <c r="N319" i="4"/>
  <c r="N320" i="4"/>
  <c r="N321" i="4"/>
  <c r="N322" i="4"/>
  <c r="N323" i="4"/>
  <c r="N324" i="4"/>
  <c r="N325" i="4"/>
  <c r="N326" i="4"/>
  <c r="N327" i="4"/>
  <c r="N328" i="4"/>
  <c r="N329" i="4"/>
  <c r="N330" i="4"/>
  <c r="N331" i="4"/>
  <c r="N332" i="4"/>
  <c r="N333" i="4"/>
  <c r="N334" i="4"/>
  <c r="N335" i="4"/>
  <c r="N336" i="4"/>
  <c r="N337" i="4"/>
  <c r="N338" i="4"/>
  <c r="N339" i="4"/>
  <c r="N340" i="4"/>
  <c r="N341" i="4"/>
  <c r="N342" i="4"/>
  <c r="N343" i="4"/>
  <c r="N344" i="4"/>
  <c r="N345" i="4"/>
  <c r="N346" i="4"/>
  <c r="N347" i="4"/>
  <c r="N348" i="4"/>
  <c r="N349" i="4"/>
  <c r="N350" i="4"/>
  <c r="N351" i="4"/>
  <c r="N352" i="4"/>
  <c r="N353" i="4"/>
  <c r="N354" i="4"/>
  <c r="N355" i="4"/>
  <c r="N356" i="4"/>
  <c r="N357" i="4"/>
  <c r="N358" i="4"/>
  <c r="N359" i="4"/>
  <c r="N360" i="4"/>
  <c r="N361" i="4"/>
  <c r="N362" i="4"/>
  <c r="N363" i="4"/>
  <c r="N364" i="4"/>
  <c r="N365" i="4"/>
  <c r="N366" i="4"/>
  <c r="N367" i="4"/>
  <c r="N368" i="4"/>
  <c r="N369" i="4"/>
  <c r="N370" i="4"/>
  <c r="N371" i="4"/>
  <c r="N372" i="4"/>
  <c r="N373" i="4"/>
  <c r="N374" i="4"/>
  <c r="N375" i="4"/>
  <c r="N376" i="4"/>
  <c r="N377" i="4"/>
  <c r="N378" i="4"/>
  <c r="N379" i="4"/>
  <c r="N380" i="4"/>
  <c r="N381" i="4"/>
  <c r="N382" i="4"/>
  <c r="N383" i="4"/>
  <c r="N384" i="4"/>
  <c r="N385" i="4"/>
  <c r="N386" i="4"/>
  <c r="N387" i="4"/>
  <c r="N388" i="4"/>
  <c r="N389" i="4"/>
  <c r="N390" i="4"/>
  <c r="N391" i="4"/>
  <c r="N392" i="4"/>
  <c r="N393" i="4"/>
  <c r="N394" i="4"/>
  <c r="N395" i="4"/>
  <c r="N396" i="4"/>
  <c r="N397" i="4"/>
  <c r="N398" i="4"/>
  <c r="N399" i="4"/>
  <c r="N400" i="4"/>
  <c r="N401" i="4"/>
  <c r="N402" i="4"/>
  <c r="N403" i="4"/>
  <c r="N404" i="4"/>
  <c r="N405" i="4"/>
  <c r="M40" i="4"/>
  <c r="S40" i="4" s="1"/>
  <c r="M41" i="4"/>
  <c r="S41" i="4" s="1"/>
  <c r="M42" i="4"/>
  <c r="S42" i="4" s="1"/>
  <c r="M43" i="4"/>
  <c r="S43" i="4" s="1"/>
  <c r="M44" i="4"/>
  <c r="S44" i="4" s="1"/>
  <c r="M45" i="4"/>
  <c r="S45" i="4" s="1"/>
  <c r="M46" i="4"/>
  <c r="S46" i="4" s="1"/>
  <c r="M47" i="4"/>
  <c r="S47" i="4" s="1"/>
  <c r="M48" i="4"/>
  <c r="S48" i="4" s="1"/>
  <c r="M49" i="4"/>
  <c r="S49" i="4" s="1"/>
  <c r="M50" i="4"/>
  <c r="S50" i="4" s="1"/>
  <c r="M51" i="4"/>
  <c r="S51" i="4" s="1"/>
  <c r="M52" i="4"/>
  <c r="S52" i="4" s="1"/>
  <c r="M53" i="4"/>
  <c r="S53" i="4" s="1"/>
  <c r="M54" i="4"/>
  <c r="S54" i="4" s="1"/>
  <c r="M55" i="4"/>
  <c r="S55" i="4" s="1"/>
  <c r="M56" i="4"/>
  <c r="S56" i="4" s="1"/>
  <c r="M57" i="4"/>
  <c r="S57" i="4" s="1"/>
  <c r="M58" i="4"/>
  <c r="S58" i="4" s="1"/>
  <c r="M59" i="4"/>
  <c r="S59" i="4" s="1"/>
  <c r="M60" i="4"/>
  <c r="S60" i="4" s="1"/>
  <c r="M61" i="4"/>
  <c r="S61" i="4" s="1"/>
  <c r="M62" i="4"/>
  <c r="S62" i="4" s="1"/>
  <c r="M63" i="4"/>
  <c r="S63" i="4" s="1"/>
  <c r="M64" i="4"/>
  <c r="S64" i="4" s="1"/>
  <c r="M65" i="4"/>
  <c r="S65" i="4" s="1"/>
  <c r="M66" i="4"/>
  <c r="S66" i="4" s="1"/>
  <c r="M67" i="4"/>
  <c r="S67" i="4" s="1"/>
  <c r="M68" i="4"/>
  <c r="S68" i="4" s="1"/>
  <c r="M69" i="4"/>
  <c r="S69" i="4" s="1"/>
  <c r="M70" i="4"/>
  <c r="S70" i="4" s="1"/>
  <c r="M71" i="4"/>
  <c r="S71" i="4" s="1"/>
  <c r="M72" i="4"/>
  <c r="S72" i="4" s="1"/>
  <c r="M73" i="4"/>
  <c r="S73" i="4" s="1"/>
  <c r="M74" i="4"/>
  <c r="S74" i="4" s="1"/>
  <c r="M75" i="4"/>
  <c r="S75" i="4" s="1"/>
  <c r="M76" i="4"/>
  <c r="S76" i="4" s="1"/>
  <c r="M77" i="4"/>
  <c r="S77" i="4" s="1"/>
  <c r="M78" i="4"/>
  <c r="S78" i="4" s="1"/>
  <c r="M79" i="4"/>
  <c r="S79" i="4" s="1"/>
  <c r="M80" i="4"/>
  <c r="S80" i="4" s="1"/>
  <c r="M81" i="4"/>
  <c r="S81" i="4" s="1"/>
  <c r="M82" i="4"/>
  <c r="S82" i="4" s="1"/>
  <c r="M83" i="4"/>
  <c r="S83" i="4" s="1"/>
  <c r="M84" i="4"/>
  <c r="S84" i="4" s="1"/>
  <c r="M85" i="4"/>
  <c r="S85" i="4" s="1"/>
  <c r="M86" i="4"/>
  <c r="S86" i="4" s="1"/>
  <c r="M87" i="4"/>
  <c r="S87" i="4" s="1"/>
  <c r="M88" i="4"/>
  <c r="S88" i="4" s="1"/>
  <c r="M89" i="4"/>
  <c r="S89" i="4" s="1"/>
  <c r="M90" i="4"/>
  <c r="S90" i="4" s="1"/>
  <c r="M91" i="4"/>
  <c r="S91" i="4" s="1"/>
  <c r="M92" i="4"/>
  <c r="S92" i="4" s="1"/>
  <c r="M93" i="4"/>
  <c r="S93" i="4" s="1"/>
  <c r="M94" i="4"/>
  <c r="S94" i="4" s="1"/>
  <c r="M95" i="4"/>
  <c r="S95" i="4" s="1"/>
  <c r="M96" i="4"/>
  <c r="S96" i="4" s="1"/>
  <c r="M97" i="4"/>
  <c r="S97" i="4" s="1"/>
  <c r="M98" i="4"/>
  <c r="S98" i="4" s="1"/>
  <c r="M99" i="4"/>
  <c r="S99" i="4" s="1"/>
  <c r="M100" i="4"/>
  <c r="S100" i="4" s="1"/>
  <c r="M101" i="4"/>
  <c r="S101" i="4" s="1"/>
  <c r="M102" i="4"/>
  <c r="S102" i="4" s="1"/>
  <c r="M103" i="4"/>
  <c r="S103" i="4" s="1"/>
  <c r="M104" i="4"/>
  <c r="S104" i="4" s="1"/>
  <c r="M105" i="4"/>
  <c r="S105" i="4" s="1"/>
  <c r="M106" i="4"/>
  <c r="S106" i="4" s="1"/>
  <c r="M107" i="4"/>
  <c r="S107" i="4" s="1"/>
  <c r="M108" i="4"/>
  <c r="S108" i="4" s="1"/>
  <c r="M109" i="4"/>
  <c r="S109" i="4" s="1"/>
  <c r="M110" i="4"/>
  <c r="S110" i="4" s="1"/>
  <c r="M111" i="4"/>
  <c r="S111" i="4" s="1"/>
  <c r="M112" i="4"/>
  <c r="S112" i="4" s="1"/>
  <c r="M113" i="4"/>
  <c r="S113" i="4" s="1"/>
  <c r="M114" i="4"/>
  <c r="S114" i="4" s="1"/>
  <c r="M115" i="4"/>
  <c r="S115" i="4" s="1"/>
  <c r="M116" i="4"/>
  <c r="S116" i="4" s="1"/>
  <c r="M117" i="4"/>
  <c r="S117" i="4" s="1"/>
  <c r="M118" i="4"/>
  <c r="S118" i="4" s="1"/>
  <c r="M119" i="4"/>
  <c r="S119" i="4" s="1"/>
  <c r="M120" i="4"/>
  <c r="S120" i="4" s="1"/>
  <c r="M121" i="4"/>
  <c r="S121" i="4" s="1"/>
  <c r="M122" i="4"/>
  <c r="S122" i="4" s="1"/>
  <c r="M123" i="4"/>
  <c r="S123" i="4" s="1"/>
  <c r="M124" i="4"/>
  <c r="S124" i="4" s="1"/>
  <c r="M125" i="4"/>
  <c r="S125" i="4" s="1"/>
  <c r="M126" i="4"/>
  <c r="S126" i="4" s="1"/>
  <c r="M127" i="4"/>
  <c r="S127" i="4" s="1"/>
  <c r="M128" i="4"/>
  <c r="S128" i="4" s="1"/>
  <c r="M129" i="4"/>
  <c r="S129" i="4" s="1"/>
  <c r="M130" i="4"/>
  <c r="S130" i="4" s="1"/>
  <c r="M131" i="4"/>
  <c r="S131" i="4" s="1"/>
  <c r="M132" i="4"/>
  <c r="S132" i="4" s="1"/>
  <c r="M133" i="4"/>
  <c r="S133" i="4" s="1"/>
  <c r="M134" i="4"/>
  <c r="S134" i="4" s="1"/>
  <c r="M135" i="4"/>
  <c r="S135" i="4" s="1"/>
  <c r="M136" i="4"/>
  <c r="S136" i="4" s="1"/>
  <c r="M137" i="4"/>
  <c r="S137" i="4" s="1"/>
  <c r="M138" i="4"/>
  <c r="S138" i="4" s="1"/>
  <c r="M139" i="4"/>
  <c r="S139" i="4" s="1"/>
  <c r="M140" i="4"/>
  <c r="S140" i="4" s="1"/>
  <c r="M141" i="4"/>
  <c r="S141" i="4" s="1"/>
  <c r="M142" i="4"/>
  <c r="S142" i="4" s="1"/>
  <c r="M143" i="4"/>
  <c r="S143" i="4" s="1"/>
  <c r="M144" i="4"/>
  <c r="S144" i="4" s="1"/>
  <c r="M145" i="4"/>
  <c r="S145" i="4" s="1"/>
  <c r="M146" i="4"/>
  <c r="S146" i="4" s="1"/>
  <c r="M147" i="4"/>
  <c r="S147" i="4" s="1"/>
  <c r="M148" i="4"/>
  <c r="S148" i="4" s="1"/>
  <c r="M149" i="4"/>
  <c r="S149" i="4" s="1"/>
  <c r="M150" i="4"/>
  <c r="S150" i="4" s="1"/>
  <c r="M151" i="4"/>
  <c r="S151" i="4" s="1"/>
  <c r="M152" i="4"/>
  <c r="S152" i="4" s="1"/>
  <c r="M153" i="4"/>
  <c r="S153" i="4" s="1"/>
  <c r="M154" i="4"/>
  <c r="S154" i="4" s="1"/>
  <c r="M155" i="4"/>
  <c r="S155" i="4" s="1"/>
  <c r="M156" i="4"/>
  <c r="S156" i="4" s="1"/>
  <c r="M157" i="4"/>
  <c r="S157" i="4" s="1"/>
  <c r="M158" i="4"/>
  <c r="S158" i="4" s="1"/>
  <c r="M159" i="4"/>
  <c r="S159" i="4" s="1"/>
  <c r="M160" i="4"/>
  <c r="S160" i="4" s="1"/>
  <c r="M161" i="4"/>
  <c r="S161" i="4" s="1"/>
  <c r="M162" i="4"/>
  <c r="S162" i="4" s="1"/>
  <c r="M163" i="4"/>
  <c r="S163" i="4" s="1"/>
  <c r="M164" i="4"/>
  <c r="S164" i="4" s="1"/>
  <c r="M165" i="4"/>
  <c r="S165" i="4" s="1"/>
  <c r="M166" i="4"/>
  <c r="S166" i="4" s="1"/>
  <c r="M167" i="4"/>
  <c r="S167" i="4" s="1"/>
  <c r="M168" i="4"/>
  <c r="S168" i="4" s="1"/>
  <c r="M169" i="4"/>
  <c r="S169" i="4" s="1"/>
  <c r="M170" i="4"/>
  <c r="S170" i="4" s="1"/>
  <c r="M171" i="4"/>
  <c r="S171" i="4" s="1"/>
  <c r="M172" i="4"/>
  <c r="S172" i="4" s="1"/>
  <c r="M173" i="4"/>
  <c r="S173" i="4" s="1"/>
  <c r="M174" i="4"/>
  <c r="S174" i="4" s="1"/>
  <c r="M175" i="4"/>
  <c r="S175" i="4" s="1"/>
  <c r="M176" i="4"/>
  <c r="S176" i="4" s="1"/>
  <c r="M177" i="4"/>
  <c r="S177" i="4" s="1"/>
  <c r="M178" i="4"/>
  <c r="S178" i="4" s="1"/>
  <c r="M179" i="4"/>
  <c r="S179" i="4" s="1"/>
  <c r="M180" i="4"/>
  <c r="S180" i="4" s="1"/>
  <c r="M181" i="4"/>
  <c r="S181" i="4" s="1"/>
  <c r="M182" i="4"/>
  <c r="S182" i="4" s="1"/>
  <c r="M183" i="4"/>
  <c r="S183" i="4" s="1"/>
  <c r="M184" i="4"/>
  <c r="S184" i="4" s="1"/>
  <c r="M185" i="4"/>
  <c r="S185" i="4" s="1"/>
  <c r="M186" i="4"/>
  <c r="S186" i="4" s="1"/>
  <c r="M187" i="4"/>
  <c r="S187" i="4" s="1"/>
  <c r="M188" i="4"/>
  <c r="S188" i="4" s="1"/>
  <c r="M189" i="4"/>
  <c r="S189" i="4" s="1"/>
  <c r="M190" i="4"/>
  <c r="S190" i="4" s="1"/>
  <c r="M191" i="4"/>
  <c r="S191" i="4" s="1"/>
  <c r="M192" i="4"/>
  <c r="S192" i="4" s="1"/>
  <c r="M193" i="4"/>
  <c r="S193" i="4" s="1"/>
  <c r="M194" i="4"/>
  <c r="S194" i="4" s="1"/>
  <c r="M195" i="4"/>
  <c r="S195" i="4" s="1"/>
  <c r="M196" i="4"/>
  <c r="S196" i="4" s="1"/>
  <c r="M197" i="4"/>
  <c r="S197" i="4" s="1"/>
  <c r="M198" i="4"/>
  <c r="S198" i="4" s="1"/>
  <c r="M199" i="4"/>
  <c r="S199" i="4" s="1"/>
  <c r="M200" i="4"/>
  <c r="S200" i="4" s="1"/>
  <c r="M201" i="4"/>
  <c r="S201" i="4" s="1"/>
  <c r="M202" i="4"/>
  <c r="S202" i="4" s="1"/>
  <c r="M203" i="4"/>
  <c r="S203" i="4" s="1"/>
  <c r="M204" i="4"/>
  <c r="S204" i="4" s="1"/>
  <c r="M205" i="4"/>
  <c r="S205" i="4" s="1"/>
  <c r="M206" i="4"/>
  <c r="S206" i="4" s="1"/>
  <c r="M207" i="4"/>
  <c r="S207" i="4" s="1"/>
  <c r="M208" i="4"/>
  <c r="S208" i="4" s="1"/>
  <c r="M209" i="4"/>
  <c r="S209" i="4" s="1"/>
  <c r="M210" i="4"/>
  <c r="S210" i="4" s="1"/>
  <c r="M211" i="4"/>
  <c r="S211" i="4" s="1"/>
  <c r="M212" i="4"/>
  <c r="S212" i="4" s="1"/>
  <c r="M213" i="4"/>
  <c r="S213" i="4" s="1"/>
  <c r="M214" i="4"/>
  <c r="S214" i="4" s="1"/>
  <c r="M215" i="4"/>
  <c r="S215" i="4" s="1"/>
  <c r="M216" i="4"/>
  <c r="S216" i="4" s="1"/>
  <c r="M217" i="4"/>
  <c r="S217" i="4" s="1"/>
  <c r="M218" i="4"/>
  <c r="S218" i="4" s="1"/>
  <c r="M219" i="4"/>
  <c r="S219" i="4" s="1"/>
  <c r="M220" i="4"/>
  <c r="S220" i="4" s="1"/>
  <c r="M221" i="4"/>
  <c r="S221" i="4" s="1"/>
  <c r="M222" i="4"/>
  <c r="S222" i="4" s="1"/>
  <c r="M223" i="4"/>
  <c r="S223" i="4" s="1"/>
  <c r="M224" i="4"/>
  <c r="S224" i="4" s="1"/>
  <c r="M225" i="4"/>
  <c r="S225" i="4" s="1"/>
  <c r="M226" i="4"/>
  <c r="S226" i="4" s="1"/>
  <c r="M227" i="4"/>
  <c r="S227" i="4" s="1"/>
  <c r="M228" i="4"/>
  <c r="S228" i="4" s="1"/>
  <c r="M229" i="4"/>
  <c r="S229" i="4" s="1"/>
  <c r="M230" i="4"/>
  <c r="S230" i="4" s="1"/>
  <c r="M231" i="4"/>
  <c r="S231" i="4" s="1"/>
  <c r="M232" i="4"/>
  <c r="S232" i="4" s="1"/>
  <c r="M233" i="4"/>
  <c r="S233" i="4" s="1"/>
  <c r="M234" i="4"/>
  <c r="S234" i="4" s="1"/>
  <c r="M235" i="4"/>
  <c r="S235" i="4" s="1"/>
  <c r="M236" i="4"/>
  <c r="S236" i="4" s="1"/>
  <c r="M237" i="4"/>
  <c r="S237" i="4" s="1"/>
  <c r="M238" i="4"/>
  <c r="S238" i="4" s="1"/>
  <c r="M239" i="4"/>
  <c r="S239" i="4" s="1"/>
  <c r="M240" i="4"/>
  <c r="S240" i="4" s="1"/>
  <c r="M241" i="4"/>
  <c r="S241" i="4" s="1"/>
  <c r="M242" i="4"/>
  <c r="S242" i="4" s="1"/>
  <c r="M243" i="4"/>
  <c r="S243" i="4" s="1"/>
  <c r="M244" i="4"/>
  <c r="S244" i="4" s="1"/>
  <c r="M245" i="4"/>
  <c r="S245" i="4" s="1"/>
  <c r="M246" i="4"/>
  <c r="S246" i="4" s="1"/>
  <c r="M247" i="4"/>
  <c r="S247" i="4" s="1"/>
  <c r="M248" i="4"/>
  <c r="S248" i="4" s="1"/>
  <c r="M249" i="4"/>
  <c r="S249" i="4" s="1"/>
  <c r="M250" i="4"/>
  <c r="S250" i="4" s="1"/>
  <c r="M251" i="4"/>
  <c r="S251" i="4" s="1"/>
  <c r="M252" i="4"/>
  <c r="S252" i="4" s="1"/>
  <c r="M253" i="4"/>
  <c r="S253" i="4" s="1"/>
  <c r="M254" i="4"/>
  <c r="S254" i="4" s="1"/>
  <c r="M255" i="4"/>
  <c r="S255" i="4" s="1"/>
  <c r="M256" i="4"/>
  <c r="S256" i="4" s="1"/>
  <c r="M257" i="4"/>
  <c r="S257" i="4" s="1"/>
  <c r="M258" i="4"/>
  <c r="S258" i="4" s="1"/>
  <c r="M259" i="4"/>
  <c r="S259" i="4" s="1"/>
  <c r="M260" i="4"/>
  <c r="S260" i="4" s="1"/>
  <c r="M261" i="4"/>
  <c r="S261" i="4" s="1"/>
  <c r="M262" i="4"/>
  <c r="S262" i="4" s="1"/>
  <c r="M263" i="4"/>
  <c r="S263" i="4" s="1"/>
  <c r="M264" i="4"/>
  <c r="S264" i="4" s="1"/>
  <c r="M265" i="4"/>
  <c r="S265" i="4" s="1"/>
  <c r="M266" i="4"/>
  <c r="S266" i="4" s="1"/>
  <c r="M267" i="4"/>
  <c r="S267" i="4" s="1"/>
  <c r="M268" i="4"/>
  <c r="S268" i="4" s="1"/>
  <c r="M269" i="4"/>
  <c r="S269" i="4" s="1"/>
  <c r="M270" i="4"/>
  <c r="S270" i="4" s="1"/>
  <c r="M271" i="4"/>
  <c r="S271" i="4" s="1"/>
  <c r="M272" i="4"/>
  <c r="S272" i="4" s="1"/>
  <c r="M273" i="4"/>
  <c r="S273" i="4" s="1"/>
  <c r="M274" i="4"/>
  <c r="S274" i="4" s="1"/>
  <c r="M275" i="4"/>
  <c r="S275" i="4" s="1"/>
  <c r="M276" i="4"/>
  <c r="S276" i="4" s="1"/>
  <c r="M277" i="4"/>
  <c r="S277" i="4" s="1"/>
  <c r="M278" i="4"/>
  <c r="S278" i="4" s="1"/>
  <c r="M279" i="4"/>
  <c r="S279" i="4" s="1"/>
  <c r="M280" i="4"/>
  <c r="S280" i="4" s="1"/>
  <c r="M281" i="4"/>
  <c r="S281" i="4" s="1"/>
  <c r="M282" i="4"/>
  <c r="S282" i="4" s="1"/>
  <c r="M283" i="4"/>
  <c r="S283" i="4" s="1"/>
  <c r="M284" i="4"/>
  <c r="S284" i="4" s="1"/>
  <c r="M285" i="4"/>
  <c r="S285" i="4" s="1"/>
  <c r="M286" i="4"/>
  <c r="S286" i="4" s="1"/>
  <c r="M287" i="4"/>
  <c r="S287" i="4" s="1"/>
  <c r="M288" i="4"/>
  <c r="S288" i="4" s="1"/>
  <c r="M289" i="4"/>
  <c r="S289" i="4" s="1"/>
  <c r="M290" i="4"/>
  <c r="S290" i="4" s="1"/>
  <c r="M291" i="4"/>
  <c r="S291" i="4" s="1"/>
  <c r="M292" i="4"/>
  <c r="S292" i="4" s="1"/>
  <c r="M293" i="4"/>
  <c r="S293" i="4" s="1"/>
  <c r="M294" i="4"/>
  <c r="S294" i="4" s="1"/>
  <c r="M295" i="4"/>
  <c r="S295" i="4" s="1"/>
  <c r="M296" i="4"/>
  <c r="S296" i="4" s="1"/>
  <c r="M297" i="4"/>
  <c r="S297" i="4" s="1"/>
  <c r="M298" i="4"/>
  <c r="S298" i="4" s="1"/>
  <c r="M299" i="4"/>
  <c r="S299" i="4" s="1"/>
  <c r="M300" i="4"/>
  <c r="S300" i="4" s="1"/>
  <c r="M301" i="4"/>
  <c r="S301" i="4" s="1"/>
  <c r="M302" i="4"/>
  <c r="S302" i="4" s="1"/>
  <c r="M303" i="4"/>
  <c r="S303" i="4" s="1"/>
  <c r="M304" i="4"/>
  <c r="S304" i="4" s="1"/>
  <c r="M305" i="4"/>
  <c r="S305" i="4" s="1"/>
  <c r="M306" i="4"/>
  <c r="S306" i="4" s="1"/>
  <c r="M307" i="4"/>
  <c r="S307" i="4" s="1"/>
  <c r="M308" i="4"/>
  <c r="S308" i="4" s="1"/>
  <c r="M309" i="4"/>
  <c r="S309" i="4" s="1"/>
  <c r="M310" i="4"/>
  <c r="S310" i="4" s="1"/>
  <c r="M311" i="4"/>
  <c r="S311" i="4" s="1"/>
  <c r="M312" i="4"/>
  <c r="S312" i="4" s="1"/>
  <c r="M313" i="4"/>
  <c r="S313" i="4" s="1"/>
  <c r="M314" i="4"/>
  <c r="S314" i="4" s="1"/>
  <c r="M315" i="4"/>
  <c r="S315" i="4" s="1"/>
  <c r="M316" i="4"/>
  <c r="S316" i="4" s="1"/>
  <c r="M317" i="4"/>
  <c r="S317" i="4" s="1"/>
  <c r="M318" i="4"/>
  <c r="S318" i="4" s="1"/>
  <c r="M319" i="4"/>
  <c r="S319" i="4" s="1"/>
  <c r="M320" i="4"/>
  <c r="S320" i="4" s="1"/>
  <c r="M321" i="4"/>
  <c r="S321" i="4" s="1"/>
  <c r="M322" i="4"/>
  <c r="S322" i="4" s="1"/>
  <c r="M323" i="4"/>
  <c r="S323" i="4" s="1"/>
  <c r="M324" i="4"/>
  <c r="S324" i="4" s="1"/>
  <c r="M325" i="4"/>
  <c r="S325" i="4" s="1"/>
  <c r="M326" i="4"/>
  <c r="S326" i="4" s="1"/>
  <c r="M327" i="4"/>
  <c r="S327" i="4" s="1"/>
  <c r="M328" i="4"/>
  <c r="S328" i="4" s="1"/>
  <c r="M329" i="4"/>
  <c r="S329" i="4" s="1"/>
  <c r="M330" i="4"/>
  <c r="S330" i="4" s="1"/>
  <c r="M331" i="4"/>
  <c r="S331" i="4" s="1"/>
  <c r="M332" i="4"/>
  <c r="S332" i="4" s="1"/>
  <c r="M333" i="4"/>
  <c r="S333" i="4" s="1"/>
  <c r="M334" i="4"/>
  <c r="S334" i="4" s="1"/>
  <c r="M335" i="4"/>
  <c r="S335" i="4" s="1"/>
  <c r="M336" i="4"/>
  <c r="S336" i="4" s="1"/>
  <c r="M337" i="4"/>
  <c r="S337" i="4" s="1"/>
  <c r="M338" i="4"/>
  <c r="S338" i="4" s="1"/>
  <c r="M339" i="4"/>
  <c r="S339" i="4" s="1"/>
  <c r="M340" i="4"/>
  <c r="S340" i="4" s="1"/>
  <c r="M341" i="4"/>
  <c r="S341" i="4" s="1"/>
  <c r="M342" i="4"/>
  <c r="S342" i="4" s="1"/>
  <c r="M343" i="4"/>
  <c r="S343" i="4" s="1"/>
  <c r="M344" i="4"/>
  <c r="S344" i="4" s="1"/>
  <c r="M345" i="4"/>
  <c r="S345" i="4" s="1"/>
  <c r="M346" i="4"/>
  <c r="S346" i="4" s="1"/>
  <c r="M347" i="4"/>
  <c r="S347" i="4" s="1"/>
  <c r="M348" i="4"/>
  <c r="S348" i="4" s="1"/>
  <c r="M349" i="4"/>
  <c r="S349" i="4" s="1"/>
  <c r="M350" i="4"/>
  <c r="S350" i="4" s="1"/>
  <c r="M351" i="4"/>
  <c r="S351" i="4" s="1"/>
  <c r="M352" i="4"/>
  <c r="S352" i="4" s="1"/>
  <c r="M353" i="4"/>
  <c r="S353" i="4" s="1"/>
  <c r="M354" i="4"/>
  <c r="S354" i="4" s="1"/>
  <c r="M355" i="4"/>
  <c r="S355" i="4" s="1"/>
  <c r="M356" i="4"/>
  <c r="S356" i="4" s="1"/>
  <c r="M357" i="4"/>
  <c r="S357" i="4" s="1"/>
  <c r="M358" i="4"/>
  <c r="S358" i="4" s="1"/>
  <c r="M359" i="4"/>
  <c r="S359" i="4" s="1"/>
  <c r="M360" i="4"/>
  <c r="S360" i="4" s="1"/>
  <c r="M361" i="4"/>
  <c r="S361" i="4" s="1"/>
  <c r="M362" i="4"/>
  <c r="S362" i="4" s="1"/>
  <c r="M363" i="4"/>
  <c r="S363" i="4" s="1"/>
  <c r="M364" i="4"/>
  <c r="S364" i="4" s="1"/>
  <c r="M365" i="4"/>
  <c r="S365" i="4" s="1"/>
  <c r="M366" i="4"/>
  <c r="S366" i="4" s="1"/>
  <c r="M367" i="4"/>
  <c r="S367" i="4" s="1"/>
  <c r="M368" i="4"/>
  <c r="S368" i="4" s="1"/>
  <c r="M369" i="4"/>
  <c r="S369" i="4" s="1"/>
  <c r="M370" i="4"/>
  <c r="S370" i="4" s="1"/>
  <c r="M371" i="4"/>
  <c r="S371" i="4" s="1"/>
  <c r="M372" i="4"/>
  <c r="S372" i="4" s="1"/>
  <c r="M373" i="4"/>
  <c r="S373" i="4" s="1"/>
  <c r="M374" i="4"/>
  <c r="S374" i="4" s="1"/>
  <c r="M375" i="4"/>
  <c r="S375" i="4" s="1"/>
  <c r="M376" i="4"/>
  <c r="S376" i="4" s="1"/>
  <c r="M377" i="4"/>
  <c r="S377" i="4" s="1"/>
  <c r="M378" i="4"/>
  <c r="S378" i="4" s="1"/>
  <c r="M379" i="4"/>
  <c r="S379" i="4" s="1"/>
  <c r="M380" i="4"/>
  <c r="S380" i="4" s="1"/>
  <c r="M381" i="4"/>
  <c r="S381" i="4" s="1"/>
  <c r="M382" i="4"/>
  <c r="S382" i="4" s="1"/>
  <c r="M383" i="4"/>
  <c r="S383" i="4" s="1"/>
  <c r="M384" i="4"/>
  <c r="S384" i="4" s="1"/>
  <c r="M385" i="4"/>
  <c r="S385" i="4" s="1"/>
  <c r="M386" i="4"/>
  <c r="S386" i="4" s="1"/>
  <c r="M387" i="4"/>
  <c r="S387" i="4" s="1"/>
  <c r="M388" i="4"/>
  <c r="S388" i="4" s="1"/>
  <c r="M389" i="4"/>
  <c r="S389" i="4" s="1"/>
  <c r="M390" i="4"/>
  <c r="S390" i="4" s="1"/>
  <c r="M391" i="4"/>
  <c r="S391" i="4" s="1"/>
  <c r="M392" i="4"/>
  <c r="S392" i="4" s="1"/>
  <c r="M393" i="4"/>
  <c r="S393" i="4" s="1"/>
  <c r="M394" i="4"/>
  <c r="S394" i="4" s="1"/>
  <c r="M395" i="4"/>
  <c r="S395" i="4" s="1"/>
  <c r="M396" i="4"/>
  <c r="S396" i="4" s="1"/>
  <c r="M397" i="4"/>
  <c r="S397" i="4" s="1"/>
  <c r="M398" i="4"/>
  <c r="S398" i="4" s="1"/>
  <c r="M399" i="4"/>
  <c r="S399" i="4" s="1"/>
  <c r="M400" i="4"/>
  <c r="S400" i="4" s="1"/>
  <c r="M401" i="4"/>
  <c r="S401" i="4" s="1"/>
  <c r="M402" i="4"/>
  <c r="S402" i="4" s="1"/>
  <c r="M403" i="4"/>
  <c r="S403" i="4" s="1"/>
  <c r="M404" i="4"/>
  <c r="S404" i="4" s="1"/>
  <c r="M405" i="4"/>
  <c r="S405" i="4" s="1"/>
  <c r="M11" i="4"/>
  <c r="S11" i="4" s="1"/>
  <c r="N17" i="2"/>
  <c r="N18" i="2"/>
  <c r="P18" i="2" s="1"/>
  <c r="N19" i="2"/>
  <c r="N20" i="2"/>
  <c r="N21" i="2"/>
  <c r="P21" i="2" s="1"/>
  <c r="N22" i="2"/>
  <c r="N23" i="2"/>
  <c r="P23" i="2" s="1"/>
  <c r="N24" i="2"/>
  <c r="N25" i="2"/>
  <c r="P25" i="2" s="1"/>
  <c r="N26" i="2"/>
  <c r="P26" i="2" s="1"/>
  <c r="N27" i="2"/>
  <c r="O27" i="2" s="1"/>
  <c r="N28" i="2"/>
  <c r="O28" i="2" s="1"/>
  <c r="N29" i="2"/>
  <c r="N30" i="2"/>
  <c r="P30" i="2" s="1"/>
  <c r="N31" i="2"/>
  <c r="P31" i="2" s="1"/>
  <c r="N32" i="2"/>
  <c r="N33" i="2"/>
  <c r="N34" i="2"/>
  <c r="P34" i="2" s="1"/>
  <c r="N35" i="2"/>
  <c r="P35" i="2" s="1"/>
  <c r="N36" i="2"/>
  <c r="N37" i="2"/>
  <c r="N38" i="2"/>
  <c r="P38" i="2" s="1"/>
  <c r="N39" i="2"/>
  <c r="P39" i="2" s="1"/>
  <c r="N40" i="2"/>
  <c r="P40" i="2" s="1"/>
  <c r="N41" i="2"/>
  <c r="N42" i="2"/>
  <c r="P42" i="2" s="1"/>
  <c r="N43" i="2"/>
  <c r="P43" i="2" s="1"/>
  <c r="N44" i="2"/>
  <c r="P44" i="2" s="1"/>
  <c r="N45" i="2"/>
  <c r="N46" i="2"/>
  <c r="P46" i="2" s="1"/>
  <c r="N47" i="2"/>
  <c r="N48" i="2"/>
  <c r="P48" i="2" s="1"/>
  <c r="N49" i="2"/>
  <c r="N50" i="2"/>
  <c r="P50" i="2" s="1"/>
  <c r="N51" i="2"/>
  <c r="P51" i="2" s="1"/>
  <c r="N52" i="2"/>
  <c r="N53" i="2"/>
  <c r="N54" i="2"/>
  <c r="O54" i="2" s="1"/>
  <c r="N55" i="2"/>
  <c r="P55" i="2" s="1"/>
  <c r="N56" i="2"/>
  <c r="N57" i="2"/>
  <c r="N58" i="2"/>
  <c r="P58" i="2" s="1"/>
  <c r="N59" i="2"/>
  <c r="P59" i="2" s="1"/>
  <c r="N60" i="2"/>
  <c r="P60" i="2" s="1"/>
  <c r="N61" i="2"/>
  <c r="O61" i="2" s="1"/>
  <c r="N62" i="2"/>
  <c r="P62" i="2" s="1"/>
  <c r="N63" i="2"/>
  <c r="P63" i="2" s="1"/>
  <c r="N64" i="2"/>
  <c r="N65" i="2"/>
  <c r="N66" i="2"/>
  <c r="P66" i="2" s="1"/>
  <c r="N67" i="2"/>
  <c r="P67" i="2" s="1"/>
  <c r="N68" i="2"/>
  <c r="N69" i="2"/>
  <c r="N70" i="2"/>
  <c r="P70" i="2" s="1"/>
  <c r="N71" i="2"/>
  <c r="P71" i="2" s="1"/>
  <c r="N72" i="2"/>
  <c r="P72" i="2" s="1"/>
  <c r="N73" i="2"/>
  <c r="N74" i="2"/>
  <c r="P74" i="2" s="1"/>
  <c r="N75" i="2"/>
  <c r="O75" i="2" s="1"/>
  <c r="N76" i="2"/>
  <c r="P76" i="2" s="1"/>
  <c r="N77" i="2"/>
  <c r="O77" i="2" s="1"/>
  <c r="N78" i="2"/>
  <c r="P78" i="2" s="1"/>
  <c r="N79" i="2"/>
  <c r="P79" i="2" s="1"/>
  <c r="N80" i="2"/>
  <c r="N81" i="2"/>
  <c r="N82" i="2"/>
  <c r="P82" i="2" s="1"/>
  <c r="N83" i="2"/>
  <c r="P83" i="2" s="1"/>
  <c r="N84" i="2"/>
  <c r="N85" i="2"/>
  <c r="N86" i="2"/>
  <c r="O86" i="2" s="1"/>
  <c r="N87" i="2"/>
  <c r="P87" i="2" s="1"/>
  <c r="N88" i="2"/>
  <c r="P88" i="2" s="1"/>
  <c r="N89" i="2"/>
  <c r="N90" i="2"/>
  <c r="P90" i="2" s="1"/>
  <c r="N91" i="2"/>
  <c r="P91" i="2" s="1"/>
  <c r="N92" i="2"/>
  <c r="N93" i="2"/>
  <c r="O93" i="2" s="1"/>
  <c r="N94" i="2"/>
  <c r="P94" i="2" s="1"/>
  <c r="N95" i="2"/>
  <c r="P95" i="2" s="1"/>
  <c r="N96" i="2"/>
  <c r="N97" i="2"/>
  <c r="N98" i="2"/>
  <c r="P98" i="2" s="1"/>
  <c r="N99" i="2"/>
  <c r="P99" i="2" s="1"/>
  <c r="N100" i="2"/>
  <c r="P100" i="2" s="1"/>
  <c r="N101" i="2"/>
  <c r="N102" i="2"/>
  <c r="P102" i="2" s="1"/>
  <c r="N103" i="2"/>
  <c r="P103" i="2" s="1"/>
  <c r="N104" i="2"/>
  <c r="P104" i="2" s="1"/>
  <c r="N105" i="2"/>
  <c r="N106" i="2"/>
  <c r="P106" i="2" s="1"/>
  <c r="N107" i="2"/>
  <c r="O107" i="2" s="1"/>
  <c r="N108" i="2"/>
  <c r="N109" i="2"/>
  <c r="O109" i="2" s="1"/>
  <c r="N110" i="2"/>
  <c r="P110" i="2" s="1"/>
  <c r="N111" i="2"/>
  <c r="P111" i="2" s="1"/>
  <c r="N112" i="2"/>
  <c r="N113" i="2"/>
  <c r="O113" i="2" s="1"/>
  <c r="N114" i="2"/>
  <c r="P114" i="2" s="1"/>
  <c r="N115" i="2"/>
  <c r="N116" i="2"/>
  <c r="N117" i="2"/>
  <c r="N118" i="2"/>
  <c r="P118" i="2" s="1"/>
  <c r="N119" i="2"/>
  <c r="P119" i="2" s="1"/>
  <c r="N120" i="2"/>
  <c r="P120" i="2" s="1"/>
  <c r="N121" i="2"/>
  <c r="N122" i="2"/>
  <c r="P122" i="2" s="1"/>
  <c r="N123" i="2"/>
  <c r="P123" i="2" s="1"/>
  <c r="N124" i="2"/>
  <c r="N125" i="2"/>
  <c r="N126" i="2"/>
  <c r="P126" i="2" s="1"/>
  <c r="N127" i="2"/>
  <c r="O127" i="2" s="1"/>
  <c r="N128" i="2"/>
  <c r="O128" i="2" s="1"/>
  <c r="N129" i="2"/>
  <c r="N130" i="2"/>
  <c r="P130" i="2" s="1"/>
  <c r="N131" i="2"/>
  <c r="P131" i="2" s="1"/>
  <c r="N132" i="2"/>
  <c r="P132" i="2" s="1"/>
  <c r="N133" i="2"/>
  <c r="N134" i="2"/>
  <c r="P134" i="2" s="1"/>
  <c r="N135" i="2"/>
  <c r="O135" i="2" s="1"/>
  <c r="N136" i="2"/>
  <c r="N137" i="2"/>
  <c r="N138" i="2"/>
  <c r="P138" i="2" s="1"/>
  <c r="N139" i="2"/>
  <c r="O139" i="2" s="1"/>
  <c r="N140" i="2"/>
  <c r="N141" i="2"/>
  <c r="N142" i="2"/>
  <c r="P142" i="2" s="1"/>
  <c r="N143" i="2"/>
  <c r="O143" i="2" s="1"/>
  <c r="N144" i="2"/>
  <c r="P144" i="2" s="1"/>
  <c r="N145" i="2"/>
  <c r="N146" i="2"/>
  <c r="P146" i="2" s="1"/>
  <c r="N147" i="2"/>
  <c r="P147" i="2" s="1"/>
  <c r="N148" i="2"/>
  <c r="N149" i="2"/>
  <c r="N150" i="2"/>
  <c r="P150" i="2" s="1"/>
  <c r="N151" i="2"/>
  <c r="O151" i="2" s="1"/>
  <c r="N152" i="2"/>
  <c r="O152" i="2" s="1"/>
  <c r="N153" i="2"/>
  <c r="N154" i="2"/>
  <c r="P154" i="2" s="1"/>
  <c r="N155" i="2"/>
  <c r="P155" i="2" s="1"/>
  <c r="N156" i="2"/>
  <c r="P156" i="2" s="1"/>
  <c r="N157" i="2"/>
  <c r="N158" i="2"/>
  <c r="P158" i="2" s="1"/>
  <c r="N159" i="2"/>
  <c r="O159" i="2" s="1"/>
  <c r="N160" i="2"/>
  <c r="O160" i="2" s="1"/>
  <c r="N161" i="2"/>
  <c r="N162" i="2"/>
  <c r="P162" i="2" s="1"/>
  <c r="N163" i="2"/>
  <c r="O163" i="2" s="1"/>
  <c r="N164" i="2"/>
  <c r="N165" i="2"/>
  <c r="N166" i="2"/>
  <c r="P166" i="2" s="1"/>
  <c r="N167" i="2"/>
  <c r="O167" i="2" s="1"/>
  <c r="N168" i="2"/>
  <c r="N169" i="2"/>
  <c r="N170" i="2"/>
  <c r="P170" i="2" s="1"/>
  <c r="N171" i="2"/>
  <c r="O171" i="2" s="1"/>
  <c r="N172" i="2"/>
  <c r="P172" i="2" s="1"/>
  <c r="N173" i="2"/>
  <c r="N174" i="2"/>
  <c r="P174" i="2" s="1"/>
  <c r="N175" i="2"/>
  <c r="O175" i="2" s="1"/>
  <c r="N176" i="2"/>
  <c r="P176" i="2" s="1"/>
  <c r="N177" i="2"/>
  <c r="N178" i="2"/>
  <c r="P178" i="2" s="1"/>
  <c r="N179" i="2"/>
  <c r="O179" i="2" s="1"/>
  <c r="N180" i="2"/>
  <c r="N181" i="2"/>
  <c r="N182" i="2"/>
  <c r="P182" i="2" s="1"/>
  <c r="N183" i="2"/>
  <c r="O183" i="2" s="1"/>
  <c r="N184" i="2"/>
  <c r="O184" i="2" s="1"/>
  <c r="N185" i="2"/>
  <c r="N186" i="2"/>
  <c r="P186" i="2" s="1"/>
  <c r="N187" i="2"/>
  <c r="P187" i="2" s="1"/>
  <c r="N188" i="2"/>
  <c r="P188" i="2" s="1"/>
  <c r="N189" i="2"/>
  <c r="N190" i="2"/>
  <c r="P190" i="2" s="1"/>
  <c r="N191" i="2"/>
  <c r="O191" i="2" s="1"/>
  <c r="N192" i="2"/>
  <c r="O192" i="2" s="1"/>
  <c r="N193" i="2"/>
  <c r="N194" i="2"/>
  <c r="P194" i="2" s="1"/>
  <c r="N195" i="2"/>
  <c r="O195" i="2" s="1"/>
  <c r="N196" i="2"/>
  <c r="N197" i="2"/>
  <c r="N198" i="2"/>
  <c r="P198" i="2" s="1"/>
  <c r="N199" i="2"/>
  <c r="O199" i="2" s="1"/>
  <c r="N200" i="2"/>
  <c r="P200" i="2" s="1"/>
  <c r="N201" i="2"/>
  <c r="N202" i="2"/>
  <c r="P202" i="2" s="1"/>
  <c r="N203" i="2"/>
  <c r="N204" i="2"/>
  <c r="P204" i="2" s="1"/>
  <c r="N205" i="2"/>
  <c r="N206" i="2"/>
  <c r="P206" i="2" s="1"/>
  <c r="N207" i="2"/>
  <c r="O207" i="2" s="1"/>
  <c r="N208" i="2"/>
  <c r="N209" i="2"/>
  <c r="N210" i="2"/>
  <c r="P210" i="2" s="1"/>
  <c r="N211" i="2"/>
  <c r="P211" i="2" s="1"/>
  <c r="N212" i="2"/>
  <c r="N213" i="2"/>
  <c r="N214" i="2"/>
  <c r="P214" i="2" s="1"/>
  <c r="N215" i="2"/>
  <c r="O215" i="2" s="1"/>
  <c r="N216" i="2"/>
  <c r="O216" i="2" s="1"/>
  <c r="N217" i="2"/>
  <c r="N218" i="2"/>
  <c r="P218" i="2" s="1"/>
  <c r="N219" i="2"/>
  <c r="P219" i="2" s="1"/>
  <c r="N220" i="2"/>
  <c r="N221" i="2"/>
  <c r="N222" i="2"/>
  <c r="P222" i="2" s="1"/>
  <c r="N223" i="2"/>
  <c r="O223" i="2" s="1"/>
  <c r="N224" i="2"/>
  <c r="O224" i="2" s="1"/>
  <c r="N225" i="2"/>
  <c r="N226" i="2"/>
  <c r="P226" i="2" s="1"/>
  <c r="N227" i="2"/>
  <c r="N228" i="2"/>
  <c r="P228" i="2" s="1"/>
  <c r="N229" i="2"/>
  <c r="N230" i="2"/>
  <c r="P230" i="2" s="1"/>
  <c r="N231" i="2"/>
  <c r="O231" i="2" s="1"/>
  <c r="N232" i="2"/>
  <c r="P232" i="2" s="1"/>
  <c r="N233" i="2"/>
  <c r="N234" i="2"/>
  <c r="P234" i="2" s="1"/>
  <c r="N235" i="2"/>
  <c r="O235" i="2" s="1"/>
  <c r="N236" i="2"/>
  <c r="N237" i="2"/>
  <c r="N238" i="2"/>
  <c r="P238" i="2" s="1"/>
  <c r="N239" i="2"/>
  <c r="O239" i="2" s="1"/>
  <c r="N240" i="2"/>
  <c r="N241" i="2"/>
  <c r="N242" i="2"/>
  <c r="P242" i="2" s="1"/>
  <c r="N243" i="2"/>
  <c r="P243" i="2" s="1"/>
  <c r="N244" i="2"/>
  <c r="O244" i="2" s="1"/>
  <c r="N245" i="2"/>
  <c r="N246" i="2"/>
  <c r="P246" i="2" s="1"/>
  <c r="N247" i="2"/>
  <c r="O247" i="2" s="1"/>
  <c r="N248" i="2"/>
  <c r="P248" i="2" s="1"/>
  <c r="N249" i="2"/>
  <c r="N250" i="2"/>
  <c r="P250" i="2" s="1"/>
  <c r="N251" i="2"/>
  <c r="N252" i="2"/>
  <c r="P252" i="2" s="1"/>
  <c r="N253" i="2"/>
  <c r="N254" i="2"/>
  <c r="P254" i="2" s="1"/>
  <c r="N255" i="2"/>
  <c r="O255" i="2" s="1"/>
  <c r="N256" i="2"/>
  <c r="P256" i="2" s="1"/>
  <c r="N257" i="2"/>
  <c r="N258" i="2"/>
  <c r="P258" i="2" s="1"/>
  <c r="N259" i="2"/>
  <c r="O259" i="2" s="1"/>
  <c r="N260" i="2"/>
  <c r="O260" i="2" s="1"/>
  <c r="N261" i="2"/>
  <c r="N262" i="2"/>
  <c r="P262" i="2" s="1"/>
  <c r="N263" i="2"/>
  <c r="O263" i="2" s="1"/>
  <c r="N264" i="2"/>
  <c r="P264" i="2" s="1"/>
  <c r="N265" i="2"/>
  <c r="N266" i="2"/>
  <c r="P266" i="2" s="1"/>
  <c r="N267" i="2"/>
  <c r="P267" i="2" s="1"/>
  <c r="N268" i="2"/>
  <c r="P268" i="2" s="1"/>
  <c r="N269" i="2"/>
  <c r="N270" i="2"/>
  <c r="P270" i="2" s="1"/>
  <c r="N271" i="2"/>
  <c r="O271" i="2" s="1"/>
  <c r="N272" i="2"/>
  <c r="P272" i="2" s="1"/>
  <c r="N273" i="2"/>
  <c r="N274" i="2"/>
  <c r="P274" i="2" s="1"/>
  <c r="N275" i="2"/>
  <c r="P275" i="2" s="1"/>
  <c r="N276" i="2"/>
  <c r="O276" i="2" s="1"/>
  <c r="N277" i="2"/>
  <c r="N278" i="2"/>
  <c r="P278" i="2" s="1"/>
  <c r="N279" i="2"/>
  <c r="O279" i="2" s="1"/>
  <c r="N280" i="2"/>
  <c r="P280" i="2" s="1"/>
  <c r="N281" i="2"/>
  <c r="N282" i="2"/>
  <c r="P282" i="2" s="1"/>
  <c r="N283" i="2"/>
  <c r="P283" i="2" s="1"/>
  <c r="N284" i="2"/>
  <c r="P284" i="2" s="1"/>
  <c r="N285" i="2"/>
  <c r="N286" i="2"/>
  <c r="P286" i="2" s="1"/>
  <c r="N287" i="2"/>
  <c r="O287" i="2" s="1"/>
  <c r="N288" i="2"/>
  <c r="N289" i="2"/>
  <c r="N290" i="2"/>
  <c r="P290" i="2" s="1"/>
  <c r="N291" i="2"/>
  <c r="P291" i="2" s="1"/>
  <c r="N292" i="2"/>
  <c r="O292" i="2" s="1"/>
  <c r="N293" i="2"/>
  <c r="N294" i="2"/>
  <c r="P294" i="2" s="1"/>
  <c r="N295" i="2"/>
  <c r="O295" i="2" s="1"/>
  <c r="N296" i="2"/>
  <c r="P296" i="2" s="1"/>
  <c r="N297" i="2"/>
  <c r="N298" i="2"/>
  <c r="P298" i="2" s="1"/>
  <c r="N299" i="2"/>
  <c r="P299" i="2" s="1"/>
  <c r="N300" i="2"/>
  <c r="P300" i="2" s="1"/>
  <c r="N301" i="2"/>
  <c r="N302" i="2"/>
  <c r="P302" i="2" s="1"/>
  <c r="N303" i="2"/>
  <c r="O303" i="2" s="1"/>
  <c r="N304" i="2"/>
  <c r="N305" i="2"/>
  <c r="N306" i="2"/>
  <c r="P306" i="2" s="1"/>
  <c r="N307" i="2"/>
  <c r="P307" i="2" s="1"/>
  <c r="N308" i="2"/>
  <c r="O308" i="2" s="1"/>
  <c r="N309" i="2"/>
  <c r="N310" i="2"/>
  <c r="P310" i="2" s="1"/>
  <c r="N311" i="2"/>
  <c r="O311" i="2" s="1"/>
  <c r="N312" i="2"/>
  <c r="P312" i="2" s="1"/>
  <c r="N313" i="2"/>
  <c r="N314" i="2"/>
  <c r="P314" i="2" s="1"/>
  <c r="N315" i="2"/>
  <c r="P315" i="2" s="1"/>
  <c r="N316" i="2"/>
  <c r="P316" i="2" s="1"/>
  <c r="N317" i="2"/>
  <c r="N318" i="2"/>
  <c r="P318" i="2" s="1"/>
  <c r="N319" i="2"/>
  <c r="O319" i="2" s="1"/>
  <c r="N320" i="2"/>
  <c r="P320" i="2" s="1"/>
  <c r="N321" i="2"/>
  <c r="N322" i="2"/>
  <c r="P322" i="2" s="1"/>
  <c r="N323" i="2"/>
  <c r="O323" i="2" s="1"/>
  <c r="N324" i="2"/>
  <c r="O324" i="2" s="1"/>
  <c r="N325" i="2"/>
  <c r="N326" i="2"/>
  <c r="P326" i="2" s="1"/>
  <c r="N327" i="2"/>
  <c r="O327" i="2" s="1"/>
  <c r="N328" i="2"/>
  <c r="P328" i="2" s="1"/>
  <c r="N329" i="2"/>
  <c r="N330" i="2"/>
  <c r="P330" i="2" s="1"/>
  <c r="N331" i="2"/>
  <c r="N332" i="2"/>
  <c r="P332" i="2" s="1"/>
  <c r="N333" i="2"/>
  <c r="N334" i="2"/>
  <c r="P334" i="2" s="1"/>
  <c r="N335" i="2"/>
  <c r="N336" i="2"/>
  <c r="P336" i="2" s="1"/>
  <c r="N337" i="2"/>
  <c r="N338" i="2"/>
  <c r="P338" i="2" s="1"/>
  <c r="N339" i="2"/>
  <c r="O339" i="2" s="1"/>
  <c r="N340" i="2"/>
  <c r="O340" i="2" s="1"/>
  <c r="N341" i="2"/>
  <c r="N342" i="2"/>
  <c r="P342" i="2" s="1"/>
  <c r="N343" i="2"/>
  <c r="N344" i="2"/>
  <c r="P344" i="2" s="1"/>
  <c r="N345" i="2"/>
  <c r="N346" i="2"/>
  <c r="P346" i="2" s="1"/>
  <c r="N347" i="2"/>
  <c r="N348" i="2"/>
  <c r="P348" i="2" s="1"/>
  <c r="N349" i="2"/>
  <c r="N350" i="2"/>
  <c r="P350" i="2" s="1"/>
  <c r="N351" i="2"/>
  <c r="N352" i="2"/>
  <c r="N353" i="2"/>
  <c r="N354" i="2"/>
  <c r="P354" i="2" s="1"/>
  <c r="N355" i="2"/>
  <c r="P355" i="2" s="1"/>
  <c r="N356" i="2"/>
  <c r="O356" i="2" s="1"/>
  <c r="N357" i="2"/>
  <c r="N358" i="2"/>
  <c r="P358" i="2" s="1"/>
  <c r="N359" i="2"/>
  <c r="O359" i="2" s="1"/>
  <c r="N360" i="2"/>
  <c r="P360" i="2" s="1"/>
  <c r="N361" i="2"/>
  <c r="N362" i="2"/>
  <c r="P362" i="2" s="1"/>
  <c r="N363" i="2"/>
  <c r="P363" i="2" s="1"/>
  <c r="N364" i="2"/>
  <c r="P364" i="2" s="1"/>
  <c r="N365" i="2"/>
  <c r="O365" i="2" s="1"/>
  <c r="N366" i="2"/>
  <c r="P366" i="2" s="1"/>
  <c r="N367" i="2"/>
  <c r="P367" i="2" s="1"/>
  <c r="N368" i="2"/>
  <c r="N369" i="2"/>
  <c r="O369" i="2" s="1"/>
  <c r="N370" i="2"/>
  <c r="P370" i="2" s="1"/>
  <c r="N371" i="2"/>
  <c r="N372" i="2"/>
  <c r="P372" i="2" s="1"/>
  <c r="N373" i="2"/>
  <c r="N374" i="2"/>
  <c r="P374" i="2" s="1"/>
  <c r="N375" i="2"/>
  <c r="P375" i="2" s="1"/>
  <c r="N376" i="2"/>
  <c r="P376" i="2" s="1"/>
  <c r="N377" i="2"/>
  <c r="O377" i="2" s="1"/>
  <c r="N378" i="2"/>
  <c r="P378" i="2" s="1"/>
  <c r="N379" i="2"/>
  <c r="P379" i="2" s="1"/>
  <c r="N380" i="2"/>
  <c r="P380" i="2" s="1"/>
  <c r="N381" i="2"/>
  <c r="O381" i="2" s="1"/>
  <c r="N382" i="2"/>
  <c r="P382" i="2" s="1"/>
  <c r="N383" i="2"/>
  <c r="P383" i="2" s="1"/>
  <c r="N384" i="2"/>
  <c r="P384" i="2" s="1"/>
  <c r="N385" i="2"/>
  <c r="O385" i="2" s="1"/>
  <c r="N386" i="2"/>
  <c r="P386" i="2" s="1"/>
  <c r="N387" i="2"/>
  <c r="O387" i="2" s="1"/>
  <c r="N388" i="2"/>
  <c r="P388" i="2" s="1"/>
  <c r="N389" i="2"/>
  <c r="N390" i="2"/>
  <c r="P390" i="2" s="1"/>
  <c r="N391" i="2"/>
  <c r="P391" i="2" s="1"/>
  <c r="N392" i="2"/>
  <c r="P392" i="2" s="1"/>
  <c r="N393" i="2"/>
  <c r="O393" i="2" s="1"/>
  <c r="N394" i="2"/>
  <c r="P394" i="2" s="1"/>
  <c r="N395" i="2"/>
  <c r="N396" i="2"/>
  <c r="P396" i="2" s="1"/>
  <c r="N397" i="2"/>
  <c r="N398" i="2"/>
  <c r="P398" i="2" s="1"/>
  <c r="N399" i="2"/>
  <c r="P399" i="2" s="1"/>
  <c r="N400" i="2"/>
  <c r="P400" i="2" s="1"/>
  <c r="N401" i="2"/>
  <c r="O401" i="2" s="1"/>
  <c r="N402" i="2"/>
  <c r="P402" i="2" s="1"/>
  <c r="N403" i="2"/>
  <c r="P403" i="2" s="1"/>
  <c r="N404" i="2"/>
  <c r="P404" i="2" s="1"/>
  <c r="N405" i="2"/>
  <c r="O405" i="2" s="1"/>
  <c r="N406" i="2"/>
  <c r="P406" i="2" s="1"/>
  <c r="N407" i="2"/>
  <c r="P407" i="2" s="1"/>
  <c r="N408" i="2"/>
  <c r="P408" i="2" s="1"/>
  <c r="N409" i="2"/>
  <c r="O409" i="2" s="1"/>
  <c r="N410" i="2"/>
  <c r="P410" i="2" s="1"/>
  <c r="N16" i="2"/>
  <c r="P16" i="2" s="1"/>
  <c r="T338" i="4" l="1"/>
  <c r="C338" i="4" s="1"/>
  <c r="T350" i="4"/>
  <c r="C350" i="4" s="1"/>
  <c r="T289" i="4"/>
  <c r="C289" i="4" s="1"/>
  <c r="T285" i="4"/>
  <c r="C285" i="4" s="1"/>
  <c r="T330" i="4"/>
  <c r="C330" i="4" s="1"/>
  <c r="T274" i="4"/>
  <c r="C274" i="4" s="1"/>
  <c r="T320" i="4"/>
  <c r="C320" i="4" s="1"/>
  <c r="T296" i="4"/>
  <c r="C296" i="4" s="1"/>
  <c r="T315" i="4"/>
  <c r="C315" i="4" s="1"/>
  <c r="T279" i="4"/>
  <c r="C279" i="4" s="1"/>
  <c r="T391" i="4"/>
  <c r="C391" i="4" s="1"/>
  <c r="Q391" i="4"/>
  <c r="O391" i="4"/>
  <c r="P391" i="4"/>
  <c r="T375" i="4"/>
  <c r="C375" i="4" s="1"/>
  <c r="Q375" i="4"/>
  <c r="O375" i="4"/>
  <c r="P375" i="4"/>
  <c r="T359" i="4"/>
  <c r="C359" i="4" s="1"/>
  <c r="Q359" i="4"/>
  <c r="O359" i="4"/>
  <c r="P359" i="4"/>
  <c r="T343" i="4"/>
  <c r="C343" i="4" s="1"/>
  <c r="Q343" i="4"/>
  <c r="O343" i="4"/>
  <c r="P343" i="4"/>
  <c r="O331" i="4"/>
  <c r="P331" i="4"/>
  <c r="Q315" i="4"/>
  <c r="O315" i="4"/>
  <c r="P315" i="4"/>
  <c r="T295" i="4"/>
  <c r="C295" i="4" s="1"/>
  <c r="P295" i="4"/>
  <c r="Q295" i="4"/>
  <c r="O295" i="4"/>
  <c r="T283" i="4"/>
  <c r="C283" i="4" s="1"/>
  <c r="P283" i="4"/>
  <c r="Q283" i="4"/>
  <c r="O283" i="4"/>
  <c r="P267" i="4"/>
  <c r="O267" i="4"/>
  <c r="P251" i="4"/>
  <c r="O251" i="4"/>
  <c r="P231" i="4"/>
  <c r="O231" i="4"/>
  <c r="T215" i="4"/>
  <c r="C215" i="4" s="1"/>
  <c r="P215" i="4"/>
  <c r="Q215" i="4"/>
  <c r="O215" i="4"/>
  <c r="T191" i="4"/>
  <c r="C191" i="4" s="1"/>
  <c r="Q191" i="4"/>
  <c r="P191" i="4"/>
  <c r="O191" i="4"/>
  <c r="P175" i="4"/>
  <c r="O175" i="4"/>
  <c r="T163" i="4"/>
  <c r="C163" i="4" s="1"/>
  <c r="O163" i="4"/>
  <c r="P163" i="4"/>
  <c r="Q163" i="4"/>
  <c r="O147" i="4"/>
  <c r="P147" i="4"/>
  <c r="T131" i="4"/>
  <c r="C131" i="4" s="1"/>
  <c r="O131" i="4"/>
  <c r="P131" i="4"/>
  <c r="Q131" i="4"/>
  <c r="T119" i="4"/>
  <c r="C119" i="4" s="1"/>
  <c r="Q119" i="4"/>
  <c r="O119" i="4"/>
  <c r="P119" i="4"/>
  <c r="T103" i="4"/>
  <c r="C103" i="4" s="1"/>
  <c r="Q103" i="4"/>
  <c r="O103" i="4"/>
  <c r="P103" i="4"/>
  <c r="T83" i="4"/>
  <c r="C83" i="4" s="1"/>
  <c r="O83" i="4"/>
  <c r="P83" i="4"/>
  <c r="Q83" i="4"/>
  <c r="T67" i="4"/>
  <c r="C67" i="4" s="1"/>
  <c r="P67" i="4"/>
  <c r="Q67" i="4"/>
  <c r="O67" i="4"/>
  <c r="T55" i="4"/>
  <c r="C55" i="4" s="1"/>
  <c r="Q55" i="4"/>
  <c r="P55" i="4"/>
  <c r="O55" i="4"/>
  <c r="T395" i="4"/>
  <c r="C395" i="4" s="1"/>
  <c r="Q395" i="4"/>
  <c r="O395" i="4"/>
  <c r="P395" i="4"/>
  <c r="T379" i="4"/>
  <c r="C379" i="4" s="1"/>
  <c r="O379" i="4"/>
  <c r="Q379" i="4"/>
  <c r="P379" i="4"/>
  <c r="T363" i="4"/>
  <c r="C363" i="4" s="1"/>
  <c r="Q363" i="4"/>
  <c r="O363" i="4"/>
  <c r="P363" i="4"/>
  <c r="T351" i="4"/>
  <c r="C351" i="4" s="1"/>
  <c r="Q351" i="4"/>
  <c r="O351" i="4"/>
  <c r="P351" i="4"/>
  <c r="O339" i="4"/>
  <c r="P339" i="4"/>
  <c r="O323" i="4"/>
  <c r="P323" i="4"/>
  <c r="T311" i="4"/>
  <c r="C311" i="4" s="1"/>
  <c r="P311" i="4"/>
  <c r="Q311" i="4"/>
  <c r="O311" i="4"/>
  <c r="P299" i="4"/>
  <c r="O299" i="4"/>
  <c r="T291" i="4"/>
  <c r="C291" i="4" s="1"/>
  <c r="P291" i="4"/>
  <c r="Q291" i="4"/>
  <c r="O291" i="4"/>
  <c r="T275" i="4"/>
  <c r="C275" i="4" s="1"/>
  <c r="P275" i="4"/>
  <c r="Q275" i="4"/>
  <c r="O275" i="4"/>
  <c r="T259" i="4"/>
  <c r="C259" i="4" s="1"/>
  <c r="Q259" i="4"/>
  <c r="P259" i="4"/>
  <c r="O259" i="4"/>
  <c r="P247" i="4"/>
  <c r="O247" i="4"/>
  <c r="T235" i="4"/>
  <c r="C235" i="4" s="1"/>
  <c r="Q235" i="4"/>
  <c r="P235" i="4"/>
  <c r="O235" i="4"/>
  <c r="T219" i="4"/>
  <c r="C219" i="4" s="1"/>
  <c r="P219" i="4"/>
  <c r="Q219" i="4"/>
  <c r="O219" i="4"/>
  <c r="T207" i="4"/>
  <c r="C207" i="4" s="1"/>
  <c r="Q207" i="4"/>
  <c r="P207" i="4"/>
  <c r="O207" i="4"/>
  <c r="T195" i="4"/>
  <c r="C195" i="4" s="1"/>
  <c r="P195" i="4"/>
  <c r="Q195" i="4"/>
  <c r="O195" i="4"/>
  <c r="T179" i="4"/>
  <c r="C179" i="4" s="1"/>
  <c r="P179" i="4"/>
  <c r="Q179" i="4"/>
  <c r="O179" i="4"/>
  <c r="T171" i="4"/>
  <c r="C171" i="4" s="1"/>
  <c r="Q171" i="4"/>
  <c r="P171" i="4"/>
  <c r="O171" i="4"/>
  <c r="T155" i="4"/>
  <c r="C155" i="4" s="1"/>
  <c r="Q155" i="4"/>
  <c r="O155" i="4"/>
  <c r="P155" i="4"/>
  <c r="T143" i="4"/>
  <c r="C143" i="4" s="1"/>
  <c r="Q143" i="4"/>
  <c r="P143" i="4"/>
  <c r="O143" i="4"/>
  <c r="T127" i="4"/>
  <c r="C127" i="4" s="1"/>
  <c r="Q127" i="4"/>
  <c r="P127" i="4"/>
  <c r="O127" i="4"/>
  <c r="O111" i="4"/>
  <c r="P111" i="4"/>
  <c r="T99" i="4"/>
  <c r="C99" i="4" s="1"/>
  <c r="O99" i="4"/>
  <c r="P99" i="4"/>
  <c r="Q99" i="4"/>
  <c r="T87" i="4"/>
  <c r="C87" i="4" s="1"/>
  <c r="Q87" i="4"/>
  <c r="O87" i="4"/>
  <c r="P87" i="4"/>
  <c r="T75" i="4"/>
  <c r="C75" i="4" s="1"/>
  <c r="P75" i="4"/>
  <c r="Q75" i="4"/>
  <c r="O75" i="4"/>
  <c r="T63" i="4"/>
  <c r="C63" i="4" s="1"/>
  <c r="Q63" i="4"/>
  <c r="P63" i="4"/>
  <c r="O63" i="4"/>
  <c r="P51" i="4"/>
  <c r="O51" i="4"/>
  <c r="P43" i="4"/>
  <c r="O43" i="4"/>
  <c r="T402" i="4"/>
  <c r="C402" i="4" s="1"/>
  <c r="Q402" i="4"/>
  <c r="O402" i="4"/>
  <c r="P402" i="4"/>
  <c r="Q390" i="4"/>
  <c r="O390" i="4"/>
  <c r="P390" i="4"/>
  <c r="T378" i="4"/>
  <c r="C378" i="4" s="1"/>
  <c r="Q378" i="4"/>
  <c r="O378" i="4"/>
  <c r="P378" i="4"/>
  <c r="O366" i="4"/>
  <c r="P366" i="4"/>
  <c r="O354" i="4"/>
  <c r="P354" i="4"/>
  <c r="O342" i="4"/>
  <c r="P342" i="4"/>
  <c r="Q330" i="4"/>
  <c r="O330" i="4"/>
  <c r="P330" i="4"/>
  <c r="O318" i="4"/>
  <c r="P318" i="4"/>
  <c r="Q306" i="4"/>
  <c r="O306" i="4"/>
  <c r="P306" i="4"/>
  <c r="T294" i="4"/>
  <c r="C294" i="4" s="1"/>
  <c r="O294" i="4"/>
  <c r="Q294" i="4"/>
  <c r="P294" i="4"/>
  <c r="O282" i="4"/>
  <c r="P282" i="4"/>
  <c r="T270" i="4"/>
  <c r="C270" i="4" s="1"/>
  <c r="Q270" i="4"/>
  <c r="O270" i="4"/>
  <c r="P270" i="4"/>
  <c r="T258" i="4"/>
  <c r="C258" i="4" s="1"/>
  <c r="Q258" i="4"/>
  <c r="O258" i="4"/>
  <c r="P258" i="4"/>
  <c r="T242" i="4"/>
  <c r="C242" i="4" s="1"/>
  <c r="Q242" i="4"/>
  <c r="O242" i="4"/>
  <c r="P242" i="4"/>
  <c r="P226" i="4"/>
  <c r="O226" i="4"/>
  <c r="T218" i="4"/>
  <c r="C218" i="4" s="1"/>
  <c r="Q218" i="4"/>
  <c r="P218" i="4"/>
  <c r="O218" i="4"/>
  <c r="T210" i="4"/>
  <c r="C210" i="4" s="1"/>
  <c r="Q210" i="4"/>
  <c r="P210" i="4"/>
  <c r="O210" i="4"/>
  <c r="T198" i="4"/>
  <c r="C198" i="4" s="1"/>
  <c r="Q198" i="4"/>
  <c r="P198" i="4"/>
  <c r="O198" i="4"/>
  <c r="T190" i="4"/>
  <c r="C190" i="4" s="1"/>
  <c r="P190" i="4"/>
  <c r="Q190" i="4"/>
  <c r="O190" i="4"/>
  <c r="T182" i="4"/>
  <c r="C182" i="4" s="1"/>
  <c r="Q182" i="4"/>
  <c r="P182" i="4"/>
  <c r="O182" i="4"/>
  <c r="P174" i="4"/>
  <c r="O174" i="4"/>
  <c r="T162" i="4"/>
  <c r="P162" i="4"/>
  <c r="Q162" i="4"/>
  <c r="O162" i="4"/>
  <c r="P154" i="4"/>
  <c r="O154" i="4"/>
  <c r="P146" i="4"/>
  <c r="O146" i="4"/>
  <c r="T138" i="4"/>
  <c r="C138" i="4" s="1"/>
  <c r="P138" i="4"/>
  <c r="Q138" i="4"/>
  <c r="O138" i="4"/>
  <c r="T130" i="4"/>
  <c r="C130" i="4" s="1"/>
  <c r="P130" i="4"/>
  <c r="Q130" i="4"/>
  <c r="O130" i="4"/>
  <c r="T122" i="4"/>
  <c r="C122" i="4" s="1"/>
  <c r="P122" i="4"/>
  <c r="Q122" i="4"/>
  <c r="O122" i="4"/>
  <c r="T114" i="4"/>
  <c r="C114" i="4" s="1"/>
  <c r="P114" i="4"/>
  <c r="Q114" i="4"/>
  <c r="O114" i="4"/>
  <c r="T106" i="4"/>
  <c r="C106" i="4" s="1"/>
  <c r="P106" i="4"/>
  <c r="Q106" i="4"/>
  <c r="O106" i="4"/>
  <c r="T98" i="4"/>
  <c r="C98" i="4" s="1"/>
  <c r="P98" i="4"/>
  <c r="Q98" i="4"/>
  <c r="O98" i="4"/>
  <c r="P90" i="4"/>
  <c r="O90" i="4"/>
  <c r="O78" i="4"/>
  <c r="P78" i="4"/>
  <c r="O70" i="4"/>
  <c r="P70" i="4"/>
  <c r="T62" i="4"/>
  <c r="C62" i="4" s="1"/>
  <c r="O62" i="4"/>
  <c r="P62" i="4"/>
  <c r="Q62" i="4"/>
  <c r="T54" i="4"/>
  <c r="C54" i="4" s="1"/>
  <c r="O54" i="4"/>
  <c r="Q54" i="4"/>
  <c r="P54" i="4"/>
  <c r="O46" i="4"/>
  <c r="P46" i="4"/>
  <c r="O399" i="4"/>
  <c r="P399" i="4"/>
  <c r="T387" i="4"/>
  <c r="C387" i="4" s="1"/>
  <c r="Q387" i="4"/>
  <c r="O387" i="4"/>
  <c r="P387" i="4"/>
  <c r="O371" i="4"/>
  <c r="P371" i="4"/>
  <c r="T355" i="4"/>
  <c r="C355" i="4" s="1"/>
  <c r="Q355" i="4"/>
  <c r="O355" i="4"/>
  <c r="P355" i="4"/>
  <c r="O335" i="4"/>
  <c r="P335" i="4"/>
  <c r="T319" i="4"/>
  <c r="C319" i="4" s="1"/>
  <c r="Q319" i="4"/>
  <c r="O319" i="4"/>
  <c r="P319" i="4"/>
  <c r="T307" i="4"/>
  <c r="C307" i="4" s="1"/>
  <c r="P307" i="4"/>
  <c r="Q307" i="4"/>
  <c r="O307" i="4"/>
  <c r="P287" i="4"/>
  <c r="O287" i="4"/>
  <c r="P271" i="4"/>
  <c r="O271" i="4"/>
  <c r="T255" i="4"/>
  <c r="C255" i="4" s="1"/>
  <c r="Q255" i="4"/>
  <c r="P255" i="4"/>
  <c r="O255" i="4"/>
  <c r="T239" i="4"/>
  <c r="C239" i="4" s="1"/>
  <c r="Q239" i="4"/>
  <c r="P239" i="4"/>
  <c r="O239" i="4"/>
  <c r="T227" i="4"/>
  <c r="C227" i="4" s="1"/>
  <c r="Q227" i="4"/>
  <c r="P227" i="4"/>
  <c r="O227" i="4"/>
  <c r="T211" i="4"/>
  <c r="C211" i="4" s="1"/>
  <c r="Q211" i="4"/>
  <c r="P211" i="4"/>
  <c r="O211" i="4"/>
  <c r="T199" i="4"/>
  <c r="C199" i="4" s="1"/>
  <c r="Q199" i="4"/>
  <c r="P199" i="4"/>
  <c r="O199" i="4"/>
  <c r="T183" i="4"/>
  <c r="C183" i="4" s="1"/>
  <c r="Q183" i="4"/>
  <c r="P183" i="4"/>
  <c r="O183" i="4"/>
  <c r="T167" i="4"/>
  <c r="C167" i="4" s="1"/>
  <c r="Q167" i="4"/>
  <c r="P167" i="4"/>
  <c r="O167" i="4"/>
  <c r="T151" i="4"/>
  <c r="C151" i="4" s="1"/>
  <c r="Q151" i="4"/>
  <c r="O151" i="4"/>
  <c r="P151" i="4"/>
  <c r="O139" i="4"/>
  <c r="P139" i="4"/>
  <c r="T123" i="4"/>
  <c r="C123" i="4" s="1"/>
  <c r="Q123" i="4"/>
  <c r="O123" i="4"/>
  <c r="P123" i="4"/>
  <c r="T107" i="4"/>
  <c r="C107" i="4" s="1"/>
  <c r="Q107" i="4"/>
  <c r="O107" i="4"/>
  <c r="P107" i="4"/>
  <c r="T91" i="4"/>
  <c r="C91" i="4" s="1"/>
  <c r="Q91" i="4"/>
  <c r="O91" i="4"/>
  <c r="P91" i="4"/>
  <c r="P71" i="4"/>
  <c r="O71" i="4"/>
  <c r="P47" i="4"/>
  <c r="O47" i="4"/>
  <c r="O398" i="4"/>
  <c r="P398" i="4"/>
  <c r="Q386" i="4"/>
  <c r="O386" i="4"/>
  <c r="P386" i="4"/>
  <c r="T386" i="4"/>
  <c r="C386" i="4" s="1"/>
  <c r="O374" i="4"/>
  <c r="P374" i="4"/>
  <c r="T362" i="4"/>
  <c r="C362" i="4" s="1"/>
  <c r="Q362" i="4"/>
  <c r="O362" i="4"/>
  <c r="P362" i="4"/>
  <c r="Q350" i="4"/>
  <c r="O350" i="4"/>
  <c r="P350" i="4"/>
  <c r="Q338" i="4"/>
  <c r="O338" i="4"/>
  <c r="P338" i="4"/>
  <c r="O326" i="4"/>
  <c r="P326" i="4"/>
  <c r="O314" i="4"/>
  <c r="P314" i="4"/>
  <c r="O302" i="4"/>
  <c r="P302" i="4"/>
  <c r="T290" i="4"/>
  <c r="C290" i="4" s="1"/>
  <c r="Q290" i="4"/>
  <c r="O290" i="4"/>
  <c r="P290" i="4"/>
  <c r="T278" i="4"/>
  <c r="C278" i="4" s="1"/>
  <c r="Q278" i="4"/>
  <c r="O278" i="4"/>
  <c r="P278" i="4"/>
  <c r="O266" i="4"/>
  <c r="P266" i="4"/>
  <c r="T254" i="4"/>
  <c r="C254" i="4" s="1"/>
  <c r="Q254" i="4"/>
  <c r="O254" i="4"/>
  <c r="P254" i="4"/>
  <c r="Q246" i="4"/>
  <c r="O246" i="4"/>
  <c r="P246" i="4"/>
  <c r="T234" i="4"/>
  <c r="C234" i="4" s="1"/>
  <c r="Q234" i="4"/>
  <c r="P234" i="4"/>
  <c r="O234" i="4"/>
  <c r="T222" i="4"/>
  <c r="C222" i="4" s="1"/>
  <c r="Q222" i="4"/>
  <c r="P222" i="4"/>
  <c r="O222" i="4"/>
  <c r="T206" i="4"/>
  <c r="C206" i="4" s="1"/>
  <c r="Q206" i="4"/>
  <c r="P206" i="4"/>
  <c r="O206" i="4"/>
  <c r="T194" i="4"/>
  <c r="C194" i="4" s="1"/>
  <c r="Q194" i="4"/>
  <c r="P194" i="4"/>
  <c r="O194" i="4"/>
  <c r="T186" i="4"/>
  <c r="C186" i="4" s="1"/>
  <c r="Q186" i="4"/>
  <c r="P186" i="4"/>
  <c r="O186" i="4"/>
  <c r="T178" i="4"/>
  <c r="C178" i="4" s="1"/>
  <c r="Q178" i="4"/>
  <c r="P178" i="4"/>
  <c r="O178" i="4"/>
  <c r="T170" i="4"/>
  <c r="C170" i="4" s="1"/>
  <c r="Q170" i="4"/>
  <c r="P170" i="4"/>
  <c r="O170" i="4"/>
  <c r="T158" i="4"/>
  <c r="C158" i="4" s="1"/>
  <c r="P158" i="4"/>
  <c r="Q158" i="4"/>
  <c r="O158" i="4"/>
  <c r="T150" i="4"/>
  <c r="C150" i="4" s="1"/>
  <c r="P150" i="4"/>
  <c r="Q150" i="4"/>
  <c r="O150" i="4"/>
  <c r="P142" i="4"/>
  <c r="O142" i="4"/>
  <c r="T134" i="4"/>
  <c r="C134" i="4" s="1"/>
  <c r="P134" i="4"/>
  <c r="Q134" i="4"/>
  <c r="O134" i="4"/>
  <c r="P126" i="4"/>
  <c r="O126" i="4"/>
  <c r="T118" i="4"/>
  <c r="C118" i="4" s="1"/>
  <c r="P118" i="4"/>
  <c r="Q118" i="4"/>
  <c r="O118" i="4"/>
  <c r="T110" i="4"/>
  <c r="C110" i="4" s="1"/>
  <c r="P110" i="4"/>
  <c r="Q110" i="4"/>
  <c r="O110" i="4"/>
  <c r="P102" i="4"/>
  <c r="O102" i="4"/>
  <c r="T94" i="4"/>
  <c r="C94" i="4" s="1"/>
  <c r="P94" i="4"/>
  <c r="Q94" i="4"/>
  <c r="O94" i="4"/>
  <c r="T86" i="4"/>
  <c r="C86" i="4" s="1"/>
  <c r="P86" i="4"/>
  <c r="Q86" i="4"/>
  <c r="O86" i="4"/>
  <c r="T82" i="4"/>
  <c r="C82" i="4" s="1"/>
  <c r="P82" i="4"/>
  <c r="Q82" i="4"/>
  <c r="O82" i="4"/>
  <c r="T74" i="4"/>
  <c r="C74" i="4" s="1"/>
  <c r="Q74" i="4"/>
  <c r="O74" i="4"/>
  <c r="P74" i="4"/>
  <c r="T66" i="4"/>
  <c r="C66" i="4" s="1"/>
  <c r="Q66" i="4"/>
  <c r="O66" i="4"/>
  <c r="P66" i="4"/>
  <c r="O58" i="4"/>
  <c r="P58" i="4"/>
  <c r="O50" i="4"/>
  <c r="P50" i="4"/>
  <c r="O42" i="4"/>
  <c r="P42" i="4"/>
  <c r="T405" i="4"/>
  <c r="Q405" i="4"/>
  <c r="O405" i="4"/>
  <c r="P405" i="4"/>
  <c r="T401" i="4"/>
  <c r="C401" i="4" s="1"/>
  <c r="Q401" i="4"/>
  <c r="O401" i="4"/>
  <c r="P401" i="4"/>
  <c r="T397" i="4"/>
  <c r="C397" i="4" s="1"/>
  <c r="Q397" i="4"/>
  <c r="O397" i="4"/>
  <c r="P397" i="4"/>
  <c r="T393" i="4"/>
  <c r="C393" i="4" s="1"/>
  <c r="Q393" i="4"/>
  <c r="O393" i="4"/>
  <c r="P393" i="4"/>
  <c r="T389" i="4"/>
  <c r="C389" i="4" s="1"/>
  <c r="Q389" i="4"/>
  <c r="O389" i="4"/>
  <c r="P389" i="4"/>
  <c r="O385" i="4"/>
  <c r="P385" i="4"/>
  <c r="Q381" i="4"/>
  <c r="O381" i="4"/>
  <c r="P381" i="4"/>
  <c r="T377" i="4"/>
  <c r="C377" i="4" s="1"/>
  <c r="Q377" i="4"/>
  <c r="O377" i="4"/>
  <c r="P377" i="4"/>
  <c r="O373" i="4"/>
  <c r="P373" i="4"/>
  <c r="O369" i="4"/>
  <c r="P369" i="4"/>
  <c r="T365" i="4"/>
  <c r="C365" i="4" s="1"/>
  <c r="Q365" i="4"/>
  <c r="O365" i="4"/>
  <c r="P365" i="4"/>
  <c r="O361" i="4"/>
  <c r="P361" i="4"/>
  <c r="T357" i="4"/>
  <c r="C357" i="4" s="1"/>
  <c r="Q357" i="4"/>
  <c r="O357" i="4"/>
  <c r="P357" i="4"/>
  <c r="T353" i="4"/>
  <c r="C353" i="4" s="1"/>
  <c r="Q353" i="4"/>
  <c r="O353" i="4"/>
  <c r="P353" i="4"/>
  <c r="T349" i="4"/>
  <c r="C349" i="4" s="1"/>
  <c r="Q349" i="4"/>
  <c r="O349" i="4"/>
  <c r="P349" i="4"/>
  <c r="T345" i="4"/>
  <c r="C345" i="4" s="1"/>
  <c r="Q345" i="4"/>
  <c r="O345" i="4"/>
  <c r="P345" i="4"/>
  <c r="Q341" i="4"/>
  <c r="O341" i="4"/>
  <c r="P341" i="4"/>
  <c r="T337" i="4"/>
  <c r="C337" i="4" s="1"/>
  <c r="Q337" i="4"/>
  <c r="O337" i="4"/>
  <c r="P337" i="4"/>
  <c r="T333" i="4"/>
  <c r="C333" i="4" s="1"/>
  <c r="Q333" i="4"/>
  <c r="O333" i="4"/>
  <c r="P333" i="4"/>
  <c r="O329" i="4"/>
  <c r="P329" i="4"/>
  <c r="T325" i="4"/>
  <c r="C325" i="4" s="1"/>
  <c r="Q325" i="4"/>
  <c r="O325" i="4"/>
  <c r="P325" i="4"/>
  <c r="O321" i="4"/>
  <c r="P321" i="4"/>
  <c r="T317" i="4"/>
  <c r="C317" i="4" s="1"/>
  <c r="Q317" i="4"/>
  <c r="O317" i="4"/>
  <c r="P317" i="4"/>
  <c r="P313" i="4"/>
  <c r="O313" i="4"/>
  <c r="P309" i="4"/>
  <c r="O309" i="4"/>
  <c r="P305" i="4"/>
  <c r="O305" i="4"/>
  <c r="P301" i="4"/>
  <c r="O301" i="4"/>
  <c r="P297" i="4"/>
  <c r="O297" i="4"/>
  <c r="T293" i="4"/>
  <c r="C293" i="4" s="1"/>
  <c r="Q293" i="4"/>
  <c r="P293" i="4"/>
  <c r="O293" i="4"/>
  <c r="Q289" i="4"/>
  <c r="P289" i="4"/>
  <c r="O289" i="4"/>
  <c r="Q285" i="4"/>
  <c r="P285" i="4"/>
  <c r="O285" i="4"/>
  <c r="T281" i="4"/>
  <c r="C281" i="4" s="1"/>
  <c r="Q281" i="4"/>
  <c r="P281" i="4"/>
  <c r="O281" i="4"/>
  <c r="P277" i="4"/>
  <c r="O277" i="4"/>
  <c r="T273" i="4"/>
  <c r="C273" i="4" s="1"/>
  <c r="Q273" i="4"/>
  <c r="P273" i="4"/>
  <c r="O273" i="4"/>
  <c r="T269" i="4"/>
  <c r="C269" i="4" s="1"/>
  <c r="Q269" i="4"/>
  <c r="P269" i="4"/>
  <c r="O269" i="4"/>
  <c r="P265" i="4"/>
  <c r="O265" i="4"/>
  <c r="P261" i="4"/>
  <c r="O261" i="4"/>
  <c r="T257" i="4"/>
  <c r="C257" i="4" s="1"/>
  <c r="Q257" i="4"/>
  <c r="P257" i="4"/>
  <c r="O257" i="4"/>
  <c r="P253" i="4"/>
  <c r="O253" i="4"/>
  <c r="T249" i="4"/>
  <c r="C249" i="4" s="1"/>
  <c r="Q249" i="4"/>
  <c r="P249" i="4"/>
  <c r="O249" i="4"/>
  <c r="T245" i="4"/>
  <c r="C245" i="4" s="1"/>
  <c r="Q245" i="4"/>
  <c r="P245" i="4"/>
  <c r="O245" i="4"/>
  <c r="T241" i="4"/>
  <c r="C241" i="4" s="1"/>
  <c r="P241" i="4"/>
  <c r="O241" i="4"/>
  <c r="Q241" i="4"/>
  <c r="T237" i="4"/>
  <c r="C237" i="4" s="1"/>
  <c r="P237" i="4"/>
  <c r="Q237" i="4"/>
  <c r="O237" i="4"/>
  <c r="T233" i="4"/>
  <c r="C233" i="4" s="1"/>
  <c r="Q233" i="4"/>
  <c r="P233" i="4"/>
  <c r="O233" i="4"/>
  <c r="P229" i="4"/>
  <c r="O229" i="4"/>
  <c r="T225" i="4"/>
  <c r="C225" i="4" s="1"/>
  <c r="Q225" i="4"/>
  <c r="P225" i="4"/>
  <c r="O225" i="4"/>
  <c r="P221" i="4"/>
  <c r="O221" i="4"/>
  <c r="P217" i="4"/>
  <c r="O217" i="4"/>
  <c r="T213" i="4"/>
  <c r="C213" i="4" s="1"/>
  <c r="Q213" i="4"/>
  <c r="P213" i="4"/>
  <c r="O213" i="4"/>
  <c r="T209" i="4"/>
  <c r="C209" i="4" s="1"/>
  <c r="P209" i="4"/>
  <c r="Q209" i="4"/>
  <c r="O209" i="4"/>
  <c r="T205" i="4"/>
  <c r="C205" i="4" s="1"/>
  <c r="P205" i="4"/>
  <c r="O205" i="4"/>
  <c r="Q205" i="4"/>
  <c r="T201" i="4"/>
  <c r="C201" i="4" s="1"/>
  <c r="Q201" i="4"/>
  <c r="P201" i="4"/>
  <c r="O201" i="4"/>
  <c r="T197" i="4"/>
  <c r="C197" i="4" s="1"/>
  <c r="Q197" i="4"/>
  <c r="P197" i="4"/>
  <c r="O197" i="4"/>
  <c r="T193" i="4"/>
  <c r="C193" i="4" s="1"/>
  <c r="Q193" i="4"/>
  <c r="P193" i="4"/>
  <c r="O193" i="4"/>
  <c r="T189" i="4"/>
  <c r="C189" i="4" s="1"/>
  <c r="Q189" i="4"/>
  <c r="P189" i="4"/>
  <c r="O189" i="4"/>
  <c r="T185" i="4"/>
  <c r="C185" i="4" s="1"/>
  <c r="Q185" i="4"/>
  <c r="P185" i="4"/>
  <c r="O185" i="4"/>
  <c r="T181" i="4"/>
  <c r="C181" i="4" s="1"/>
  <c r="Q181" i="4"/>
  <c r="P181" i="4"/>
  <c r="O181" i="4"/>
  <c r="T177" i="4"/>
  <c r="C177" i="4" s="1"/>
  <c r="Q177" i="4"/>
  <c r="P177" i="4"/>
  <c r="O177" i="4"/>
  <c r="T173" i="4"/>
  <c r="C173" i="4" s="1"/>
  <c r="Q173" i="4"/>
  <c r="P173" i="4"/>
  <c r="O173" i="4"/>
  <c r="T169" i="4"/>
  <c r="C169" i="4" s="1"/>
  <c r="Q169" i="4"/>
  <c r="P169" i="4"/>
  <c r="O169" i="4"/>
  <c r="P165" i="4"/>
  <c r="O165" i="4"/>
  <c r="T161" i="4"/>
  <c r="C161" i="4" s="1"/>
  <c r="Q161" i="4"/>
  <c r="P161" i="4"/>
  <c r="O161" i="4"/>
  <c r="P157" i="4"/>
  <c r="Q157" i="4" s="1"/>
  <c r="T157" i="4" s="1"/>
  <c r="C157" i="4" s="1"/>
  <c r="O157" i="4"/>
  <c r="T153" i="4"/>
  <c r="C153" i="4" s="1"/>
  <c r="Q153" i="4"/>
  <c r="O153" i="4"/>
  <c r="P153" i="4"/>
  <c r="T149" i="4"/>
  <c r="C149" i="4" s="1"/>
  <c r="Q149" i="4"/>
  <c r="P149" i="4"/>
  <c r="O149" i="4"/>
  <c r="T145" i="4"/>
  <c r="C145" i="4" s="1"/>
  <c r="Q145" i="4"/>
  <c r="P145" i="4"/>
  <c r="O145" i="4"/>
  <c r="P141" i="4"/>
  <c r="Q141" i="4" s="1"/>
  <c r="T141" i="4" s="1"/>
  <c r="C141" i="4" s="1"/>
  <c r="O141" i="4"/>
  <c r="T137" i="4"/>
  <c r="C137" i="4" s="1"/>
  <c r="Q137" i="4"/>
  <c r="O137" i="4"/>
  <c r="P137" i="4"/>
  <c r="P133" i="4"/>
  <c r="O133" i="4"/>
  <c r="P129" i="4"/>
  <c r="O129" i="4"/>
  <c r="P125" i="4"/>
  <c r="Q125" i="4" s="1"/>
  <c r="T125" i="4" s="1"/>
  <c r="C125" i="4" s="1"/>
  <c r="O125" i="4"/>
  <c r="T121" i="4"/>
  <c r="C121" i="4" s="1"/>
  <c r="Q121" i="4"/>
  <c r="O121" i="4"/>
  <c r="P121" i="4"/>
  <c r="T117" i="4"/>
  <c r="C117" i="4" s="1"/>
  <c r="Q117" i="4"/>
  <c r="P117" i="4"/>
  <c r="O117" i="4"/>
  <c r="P113" i="4"/>
  <c r="O113" i="4"/>
  <c r="T109" i="4"/>
  <c r="C109" i="4" s="1"/>
  <c r="Q109" i="4"/>
  <c r="P109" i="4"/>
  <c r="O109" i="4"/>
  <c r="T105" i="4"/>
  <c r="C105" i="4" s="1"/>
  <c r="Q105" i="4"/>
  <c r="O105" i="4"/>
  <c r="P105" i="4"/>
  <c r="P101" i="4"/>
  <c r="Q101" i="4" s="1"/>
  <c r="T101" i="4" s="1"/>
  <c r="C101" i="4" s="1"/>
  <c r="O101" i="4"/>
  <c r="O97" i="4"/>
  <c r="P97" i="4"/>
  <c r="T93" i="4"/>
  <c r="C93" i="4" s="1"/>
  <c r="Q93" i="4"/>
  <c r="P93" i="4"/>
  <c r="O93" i="4"/>
  <c r="O89" i="4"/>
  <c r="P89" i="4"/>
  <c r="T85" i="4"/>
  <c r="C85" i="4" s="1"/>
  <c r="Q85" i="4"/>
  <c r="O85" i="4"/>
  <c r="P85" i="4"/>
  <c r="T81" i="4"/>
  <c r="C81" i="4" s="1"/>
  <c r="Q81" i="4"/>
  <c r="O81" i="4"/>
  <c r="P81" i="4"/>
  <c r="T77" i="4"/>
  <c r="C77" i="4" s="1"/>
  <c r="Q77" i="4"/>
  <c r="P77" i="4"/>
  <c r="O77" i="4"/>
  <c r="T73" i="4"/>
  <c r="C73" i="4" s="1"/>
  <c r="Q73" i="4"/>
  <c r="P73" i="4"/>
  <c r="O73" i="4"/>
  <c r="T69" i="4"/>
  <c r="C69" i="4" s="1"/>
  <c r="Q69" i="4"/>
  <c r="P69" i="4"/>
  <c r="O69" i="4"/>
  <c r="T65" i="4"/>
  <c r="C65" i="4" s="1"/>
  <c r="Q65" i="4"/>
  <c r="P65" i="4"/>
  <c r="O65" i="4"/>
  <c r="T61" i="4"/>
  <c r="C61" i="4" s="1"/>
  <c r="Q61" i="4"/>
  <c r="P61" i="4"/>
  <c r="O61" i="4"/>
  <c r="T57" i="4"/>
  <c r="C57" i="4" s="1"/>
  <c r="Q57" i="4"/>
  <c r="P57" i="4"/>
  <c r="O57" i="4"/>
  <c r="P53" i="4"/>
  <c r="O53" i="4"/>
  <c r="P49" i="4"/>
  <c r="O49" i="4"/>
  <c r="P45" i="4"/>
  <c r="O45" i="4"/>
  <c r="T41" i="4"/>
  <c r="C41" i="4" s="1"/>
  <c r="Q41" i="4"/>
  <c r="P41" i="4"/>
  <c r="O41" i="4"/>
  <c r="T403" i="4"/>
  <c r="C403" i="4" s="1"/>
  <c r="Q403" i="4"/>
  <c r="O403" i="4"/>
  <c r="P403" i="4"/>
  <c r="T383" i="4"/>
  <c r="C383" i="4" s="1"/>
  <c r="Q383" i="4"/>
  <c r="O383" i="4"/>
  <c r="P383" i="4"/>
  <c r="O367" i="4"/>
  <c r="P367" i="4"/>
  <c r="T347" i="4"/>
  <c r="C347" i="4" s="1"/>
  <c r="Q347" i="4"/>
  <c r="O347" i="4"/>
  <c r="P347" i="4"/>
  <c r="O327" i="4"/>
  <c r="P327" i="4"/>
  <c r="P303" i="4"/>
  <c r="O303" i="4"/>
  <c r="Q279" i="4"/>
  <c r="P279" i="4"/>
  <c r="O279" i="4"/>
  <c r="T263" i="4"/>
  <c r="C263" i="4" s="1"/>
  <c r="Q263" i="4"/>
  <c r="P263" i="4"/>
  <c r="O263" i="4"/>
  <c r="T243" i="4"/>
  <c r="C243" i="4" s="1"/>
  <c r="Q243" i="4"/>
  <c r="P243" i="4"/>
  <c r="O243" i="4"/>
  <c r="T223" i="4"/>
  <c r="C223" i="4" s="1"/>
  <c r="Q223" i="4"/>
  <c r="P223" i="4"/>
  <c r="O223" i="4"/>
  <c r="T203" i="4"/>
  <c r="C203" i="4" s="1"/>
  <c r="Q203" i="4"/>
  <c r="P203" i="4"/>
  <c r="O203" i="4"/>
  <c r="T187" i="4"/>
  <c r="C187" i="4" s="1"/>
  <c r="Q187" i="4"/>
  <c r="P187" i="4"/>
  <c r="O187" i="4"/>
  <c r="P159" i="4"/>
  <c r="O159" i="4"/>
  <c r="T135" i="4"/>
  <c r="C135" i="4" s="1"/>
  <c r="Q135" i="4"/>
  <c r="O135" i="4"/>
  <c r="P135" i="4"/>
  <c r="T115" i="4"/>
  <c r="C115" i="4" s="1"/>
  <c r="O115" i="4"/>
  <c r="Q115" i="4"/>
  <c r="P115" i="4"/>
  <c r="P95" i="4"/>
  <c r="O95" i="4"/>
  <c r="T59" i="4"/>
  <c r="C59" i="4" s="1"/>
  <c r="P59" i="4"/>
  <c r="Q59" i="4"/>
  <c r="O59" i="4"/>
  <c r="Q394" i="4"/>
  <c r="T394" i="4"/>
  <c r="C394" i="4" s="1"/>
  <c r="O394" i="4"/>
  <c r="P394" i="4"/>
  <c r="T382" i="4"/>
  <c r="C382" i="4" s="1"/>
  <c r="Q382" i="4"/>
  <c r="O382" i="4"/>
  <c r="P382" i="4"/>
  <c r="Q370" i="4"/>
  <c r="T370" i="4"/>
  <c r="C370" i="4" s="1"/>
  <c r="O370" i="4"/>
  <c r="P370" i="4"/>
  <c r="O358" i="4"/>
  <c r="P358" i="4"/>
  <c r="Q358" i="4"/>
  <c r="O346" i="4"/>
  <c r="P346" i="4"/>
  <c r="T334" i="4"/>
  <c r="C334" i="4" s="1"/>
  <c r="Q334" i="4"/>
  <c r="O334" i="4"/>
  <c r="P334" i="4"/>
  <c r="T322" i="4"/>
  <c r="C322" i="4" s="1"/>
  <c r="Q322" i="4"/>
  <c r="O322" i="4"/>
  <c r="P322" i="4"/>
  <c r="P310" i="4"/>
  <c r="O310" i="4"/>
  <c r="T298" i="4"/>
  <c r="C298" i="4" s="1"/>
  <c r="Q298" i="4"/>
  <c r="O298" i="4"/>
  <c r="P298" i="4"/>
  <c r="Q286" i="4"/>
  <c r="T286" i="4"/>
  <c r="C286" i="4" s="1"/>
  <c r="O286" i="4"/>
  <c r="P286" i="4"/>
  <c r="Q274" i="4"/>
  <c r="O274" i="4"/>
  <c r="P274" i="4"/>
  <c r="O262" i="4"/>
  <c r="P262" i="4"/>
  <c r="T250" i="4"/>
  <c r="C250" i="4" s="1"/>
  <c r="Q250" i="4"/>
  <c r="O250" i="4"/>
  <c r="P250" i="4"/>
  <c r="T238" i="4"/>
  <c r="C238" i="4" s="1"/>
  <c r="Q238" i="4"/>
  <c r="P238" i="4"/>
  <c r="O238" i="4"/>
  <c r="T230" i="4"/>
  <c r="C230" i="4" s="1"/>
  <c r="Q230" i="4"/>
  <c r="P230" i="4"/>
  <c r="O230" i="4"/>
  <c r="T214" i="4"/>
  <c r="C214" i="4" s="1"/>
  <c r="Q214" i="4"/>
  <c r="P214" i="4"/>
  <c r="O214" i="4"/>
  <c r="T202" i="4"/>
  <c r="C202" i="4" s="1"/>
  <c r="Q202" i="4"/>
  <c r="P202" i="4"/>
  <c r="O202" i="4"/>
  <c r="P166" i="4"/>
  <c r="O166" i="4"/>
  <c r="T404" i="4"/>
  <c r="C404" i="4" s="1"/>
  <c r="Q404" i="4"/>
  <c r="O404" i="4"/>
  <c r="P404" i="4"/>
  <c r="T400" i="4"/>
  <c r="C400" i="4" s="1"/>
  <c r="Q400" i="4"/>
  <c r="O400" i="4"/>
  <c r="P400" i="4"/>
  <c r="O396" i="4"/>
  <c r="P396" i="4"/>
  <c r="T392" i="4"/>
  <c r="C392" i="4" s="1"/>
  <c r="Q392" i="4"/>
  <c r="O392" i="4"/>
  <c r="P392" i="4"/>
  <c r="T388" i="4"/>
  <c r="C388" i="4" s="1"/>
  <c r="Q388" i="4"/>
  <c r="O388" i="4"/>
  <c r="P388" i="4"/>
  <c r="O384" i="4"/>
  <c r="P384" i="4"/>
  <c r="T380" i="4"/>
  <c r="C380" i="4" s="1"/>
  <c r="Q380" i="4"/>
  <c r="O380" i="4"/>
  <c r="P380" i="4"/>
  <c r="T376" i="4"/>
  <c r="C376" i="4" s="1"/>
  <c r="Q376" i="4"/>
  <c r="O376" i="4"/>
  <c r="P376" i="4"/>
  <c r="O372" i="4"/>
  <c r="P372" i="4"/>
  <c r="O368" i="4"/>
  <c r="P368" i="4"/>
  <c r="T364" i="4"/>
  <c r="C364" i="4" s="1"/>
  <c r="Q364" i="4"/>
  <c r="O364" i="4"/>
  <c r="P364" i="4"/>
  <c r="T360" i="4"/>
  <c r="C360" i="4" s="1"/>
  <c r="Q360" i="4"/>
  <c r="O360" i="4"/>
  <c r="P360" i="4"/>
  <c r="T356" i="4"/>
  <c r="C356" i="4" s="1"/>
  <c r="Q356" i="4"/>
  <c r="O356" i="4"/>
  <c r="P356" i="4"/>
  <c r="O352" i="4"/>
  <c r="P352" i="4"/>
  <c r="Q348" i="4"/>
  <c r="T348" i="4"/>
  <c r="C348" i="4" s="1"/>
  <c r="O348" i="4"/>
  <c r="P348" i="4"/>
  <c r="O344" i="4"/>
  <c r="P344" i="4"/>
  <c r="T340" i="4"/>
  <c r="C340" i="4" s="1"/>
  <c r="Q340" i="4"/>
  <c r="O340" i="4"/>
  <c r="P340" i="4"/>
  <c r="O336" i="4"/>
  <c r="P336" i="4"/>
  <c r="O332" i="4"/>
  <c r="P332" i="4"/>
  <c r="O328" i="4"/>
  <c r="P328" i="4"/>
  <c r="O324" i="4"/>
  <c r="P324" i="4"/>
  <c r="Q320" i="4"/>
  <c r="O320" i="4"/>
  <c r="P320" i="4"/>
  <c r="Q316" i="4"/>
  <c r="T316" i="4"/>
  <c r="C316" i="4" s="1"/>
  <c r="O316" i="4"/>
  <c r="P316" i="4"/>
  <c r="O312" i="4"/>
  <c r="P312" i="4"/>
  <c r="P308" i="4"/>
  <c r="O308" i="4"/>
  <c r="T304" i="4"/>
  <c r="C304" i="4" s="1"/>
  <c r="Q304" i="4"/>
  <c r="O304" i="4"/>
  <c r="P304" i="4"/>
  <c r="P300" i="4"/>
  <c r="O300" i="4"/>
  <c r="Q296" i="4"/>
  <c r="O296" i="4"/>
  <c r="P296" i="4"/>
  <c r="P292" i="4"/>
  <c r="O292" i="4"/>
  <c r="Q288" i="4"/>
  <c r="T288" i="4"/>
  <c r="C288" i="4" s="1"/>
  <c r="O288" i="4"/>
  <c r="P288" i="4"/>
  <c r="T284" i="4"/>
  <c r="C284" i="4" s="1"/>
  <c r="Q284" i="4"/>
  <c r="P284" i="4"/>
  <c r="O284" i="4"/>
  <c r="Q280" i="4"/>
  <c r="T280" i="4"/>
  <c r="C280" i="4" s="1"/>
  <c r="O280" i="4"/>
  <c r="P280" i="4"/>
  <c r="Q276" i="4"/>
  <c r="T276" i="4"/>
  <c r="C276" i="4" s="1"/>
  <c r="P276" i="4"/>
  <c r="O276" i="4"/>
  <c r="O272" i="4"/>
  <c r="P272" i="4"/>
  <c r="Q268" i="4"/>
  <c r="T268" i="4"/>
  <c r="C268" i="4" s="1"/>
  <c r="P268" i="4"/>
  <c r="O268" i="4"/>
  <c r="T264" i="4"/>
  <c r="C264" i="4" s="1"/>
  <c r="Q264" i="4"/>
  <c r="O264" i="4"/>
  <c r="P264" i="4"/>
  <c r="P260" i="4"/>
  <c r="O260" i="4"/>
  <c r="Q256" i="4"/>
  <c r="T256" i="4"/>
  <c r="C256" i="4" s="1"/>
  <c r="O256" i="4"/>
  <c r="P256" i="4"/>
  <c r="Q252" i="4"/>
  <c r="T252" i="4"/>
  <c r="C252" i="4" s="1"/>
  <c r="P252" i="4"/>
  <c r="O252" i="4"/>
  <c r="O248" i="4"/>
  <c r="P248" i="4"/>
  <c r="Q244" i="4"/>
  <c r="T244" i="4"/>
  <c r="C244" i="4" s="1"/>
  <c r="P244" i="4"/>
  <c r="O244" i="4"/>
  <c r="Q240" i="4"/>
  <c r="T240" i="4"/>
  <c r="C240" i="4" s="1"/>
  <c r="O240" i="4"/>
  <c r="P240" i="4"/>
  <c r="Q236" i="4"/>
  <c r="T236" i="4"/>
  <c r="C236" i="4" s="1"/>
  <c r="O236" i="4"/>
  <c r="P236" i="4"/>
  <c r="T232" i="4"/>
  <c r="C232" i="4" s="1"/>
  <c r="Q232" i="4"/>
  <c r="O232" i="4"/>
  <c r="P232" i="4"/>
  <c r="Q228" i="4"/>
  <c r="T228" i="4"/>
  <c r="C228" i="4" s="1"/>
  <c r="O228" i="4"/>
  <c r="P228" i="4"/>
  <c r="Q224" i="4"/>
  <c r="T224" i="4"/>
  <c r="C224" i="4" s="1"/>
  <c r="O224" i="4"/>
  <c r="P224" i="4"/>
  <c r="Q220" i="4"/>
  <c r="T220" i="4"/>
  <c r="C220" i="4" s="1"/>
  <c r="O220" i="4"/>
  <c r="P220" i="4"/>
  <c r="T216" i="4"/>
  <c r="C216" i="4" s="1"/>
  <c r="Q216" i="4"/>
  <c r="O216" i="4"/>
  <c r="P216" i="4"/>
  <c r="O212" i="4"/>
  <c r="P212" i="4"/>
  <c r="Q208" i="4"/>
  <c r="T208" i="4"/>
  <c r="C208" i="4" s="1"/>
  <c r="O208" i="4"/>
  <c r="P208" i="4"/>
  <c r="Q204" i="4"/>
  <c r="T204" i="4"/>
  <c r="C204" i="4" s="1"/>
  <c r="O204" i="4"/>
  <c r="P204" i="4"/>
  <c r="T200" i="4"/>
  <c r="C200" i="4" s="1"/>
  <c r="Q200" i="4"/>
  <c r="O200" i="4"/>
  <c r="P200" i="4"/>
  <c r="Q196" i="4"/>
  <c r="T196" i="4"/>
  <c r="C196" i="4" s="1"/>
  <c r="O196" i="4"/>
  <c r="P196" i="4"/>
  <c r="Q192" i="4"/>
  <c r="T192" i="4"/>
  <c r="C192" i="4" s="1"/>
  <c r="O192" i="4"/>
  <c r="P192" i="4"/>
  <c r="Q188" i="4"/>
  <c r="T188" i="4"/>
  <c r="C188" i="4" s="1"/>
  <c r="O188" i="4"/>
  <c r="P188" i="4"/>
  <c r="T184" i="4"/>
  <c r="C184" i="4" s="1"/>
  <c r="Q184" i="4"/>
  <c r="O184" i="4"/>
  <c r="P184" i="4"/>
  <c r="Q180" i="4"/>
  <c r="O180" i="4"/>
  <c r="P180" i="4"/>
  <c r="T180" i="4"/>
  <c r="C180" i="4" s="1"/>
  <c r="O176" i="4"/>
  <c r="P176" i="4"/>
  <c r="Q172" i="4"/>
  <c r="T172" i="4"/>
  <c r="C172" i="4" s="1"/>
  <c r="O172" i="4"/>
  <c r="P172" i="4"/>
  <c r="T168" i="4"/>
  <c r="C168" i="4" s="1"/>
  <c r="Q168" i="4"/>
  <c r="O168" i="4"/>
  <c r="P168" i="4"/>
  <c r="Q164" i="4"/>
  <c r="T164" i="4"/>
  <c r="C164" i="4" s="1"/>
  <c r="P164" i="4"/>
  <c r="O164" i="4"/>
  <c r="Q160" i="4"/>
  <c r="P160" i="4"/>
  <c r="O160" i="4"/>
  <c r="T160" i="4"/>
  <c r="C160" i="4" s="1"/>
  <c r="Q156" i="4"/>
  <c r="T156" i="4"/>
  <c r="C156" i="4" s="1"/>
  <c r="P156" i="4"/>
  <c r="O156" i="4"/>
  <c r="T152" i="4"/>
  <c r="C152" i="4" s="1"/>
  <c r="Q152" i="4"/>
  <c r="P152" i="4"/>
  <c r="O152" i="4"/>
  <c r="Q148" i="4"/>
  <c r="P148" i="4"/>
  <c r="T148" i="4"/>
  <c r="C148" i="4" s="1"/>
  <c r="O148" i="4"/>
  <c r="Q144" i="4"/>
  <c r="P144" i="4"/>
  <c r="T144" i="4"/>
  <c r="C144" i="4" s="1"/>
  <c r="O144" i="4"/>
  <c r="P140" i="4"/>
  <c r="O140" i="4"/>
  <c r="P136" i="4"/>
  <c r="O136" i="4"/>
  <c r="P132" i="4"/>
  <c r="O132" i="4"/>
  <c r="Q128" i="4"/>
  <c r="P128" i="4"/>
  <c r="T128" i="4"/>
  <c r="C128" i="4" s="1"/>
  <c r="O128" i="4"/>
  <c r="Q124" i="4"/>
  <c r="T124" i="4"/>
  <c r="C124" i="4" s="1"/>
  <c r="P124" i="4"/>
  <c r="O124" i="4"/>
  <c r="T120" i="4"/>
  <c r="C120" i="4" s="1"/>
  <c r="Q120" i="4"/>
  <c r="P120" i="4"/>
  <c r="O120" i="4"/>
  <c r="Q116" i="4"/>
  <c r="P116" i="4"/>
  <c r="T116" i="4"/>
  <c r="C116" i="4" s="1"/>
  <c r="O116" i="4"/>
  <c r="Q112" i="4"/>
  <c r="P112" i="4"/>
  <c r="T112" i="4"/>
  <c r="C112" i="4" s="1"/>
  <c r="O112" i="4"/>
  <c r="Q108" i="4"/>
  <c r="T108" i="4"/>
  <c r="C108" i="4" s="1"/>
  <c r="P108" i="4"/>
  <c r="O108" i="4"/>
  <c r="T104" i="4"/>
  <c r="C104" i="4" s="1"/>
  <c r="Q104" i="4"/>
  <c r="P104" i="4"/>
  <c r="O104" i="4"/>
  <c r="Q100" i="4"/>
  <c r="T100" i="4"/>
  <c r="C100" i="4" s="1"/>
  <c r="P100" i="4"/>
  <c r="O100" i="4"/>
  <c r="P96" i="4"/>
  <c r="O96" i="4"/>
  <c r="Q92" i="4"/>
  <c r="T92" i="4"/>
  <c r="C92" i="4" s="1"/>
  <c r="P92" i="4"/>
  <c r="O92" i="4"/>
  <c r="T88" i="4"/>
  <c r="C88" i="4" s="1"/>
  <c r="Q88" i="4"/>
  <c r="P88" i="4"/>
  <c r="O88" i="4"/>
  <c r="Q84" i="4"/>
  <c r="P84" i="4"/>
  <c r="T84" i="4"/>
  <c r="C84" i="4" s="1"/>
  <c r="O84" i="4"/>
  <c r="Q80" i="4"/>
  <c r="P80" i="4"/>
  <c r="T80" i="4"/>
  <c r="C80" i="4" s="1"/>
  <c r="O80" i="4"/>
  <c r="O76" i="4"/>
  <c r="P76" i="4"/>
  <c r="O72" i="4"/>
  <c r="P72" i="4"/>
  <c r="Q68" i="4"/>
  <c r="O68" i="4"/>
  <c r="T68" i="4"/>
  <c r="C68" i="4" s="1"/>
  <c r="P68" i="4"/>
  <c r="Q64" i="4"/>
  <c r="T64" i="4"/>
  <c r="C64" i="4" s="1"/>
  <c r="O64" i="4"/>
  <c r="P64" i="4"/>
  <c r="T60" i="4"/>
  <c r="C60" i="4" s="1"/>
  <c r="Q60" i="4"/>
  <c r="O60" i="4"/>
  <c r="P60" i="4"/>
  <c r="O56" i="4"/>
  <c r="P56" i="4"/>
  <c r="O52" i="4"/>
  <c r="P52" i="4"/>
  <c r="O48" i="4"/>
  <c r="P48" i="4"/>
  <c r="O44" i="4"/>
  <c r="P44" i="4"/>
  <c r="Q40" i="4"/>
  <c r="O40" i="4"/>
  <c r="T40" i="4"/>
  <c r="C40" i="4" s="1"/>
  <c r="P40" i="4"/>
  <c r="AA121" i="4"/>
  <c r="Z121" i="4"/>
  <c r="AB121" i="4"/>
  <c r="Z109" i="4"/>
  <c r="AA109" i="4"/>
  <c r="AB109" i="4"/>
  <c r="P79" i="4"/>
  <c r="O79" i="4"/>
  <c r="AA106" i="4"/>
  <c r="Z106" i="4"/>
  <c r="AB106" i="4"/>
  <c r="Z120" i="4"/>
  <c r="AA120" i="4"/>
  <c r="AB120" i="4"/>
  <c r="Z108" i="4"/>
  <c r="AB108" i="4"/>
  <c r="AA108" i="4"/>
  <c r="AB107" i="4"/>
  <c r="AA107" i="4"/>
  <c r="Z107" i="4"/>
  <c r="P115" i="2"/>
  <c r="O115" i="2"/>
  <c r="O39" i="2"/>
  <c r="Q39" i="2" s="1"/>
  <c r="O343" i="2"/>
  <c r="P343" i="2"/>
  <c r="O227" i="2"/>
  <c r="P227" i="2"/>
  <c r="O203" i="2"/>
  <c r="P203" i="2"/>
  <c r="P107" i="2"/>
  <c r="Q107" i="2" s="1"/>
  <c r="O275" i="2"/>
  <c r="Q275" i="2" s="1"/>
  <c r="O147" i="2"/>
  <c r="Q147" i="2" s="1"/>
  <c r="O91" i="2"/>
  <c r="Q91" i="2" s="1"/>
  <c r="P303" i="2"/>
  <c r="Q303" i="2" s="1"/>
  <c r="P175" i="2"/>
  <c r="Q175" i="2" s="1"/>
  <c r="O228" i="2"/>
  <c r="Q228" i="2" s="1"/>
  <c r="J228" i="2" s="1"/>
  <c r="H223" i="4" s="1"/>
  <c r="O403" i="2"/>
  <c r="Q403" i="2" s="1"/>
  <c r="J403" i="2" s="1"/>
  <c r="H398" i="4" s="1"/>
  <c r="O187" i="2"/>
  <c r="Q187" i="2" s="1"/>
  <c r="O59" i="2"/>
  <c r="Q59" i="2" s="1"/>
  <c r="P259" i="2"/>
  <c r="Q259" i="2" s="1"/>
  <c r="P151" i="2"/>
  <c r="Q151" i="2" s="1"/>
  <c r="O320" i="2"/>
  <c r="Q320" i="2" s="1"/>
  <c r="O400" i="2"/>
  <c r="Q400" i="2" s="1"/>
  <c r="J400" i="2" s="1"/>
  <c r="H395" i="4" s="1"/>
  <c r="O315" i="2"/>
  <c r="Q315" i="2" s="1"/>
  <c r="O272" i="2"/>
  <c r="Q272" i="2" s="1"/>
  <c r="O219" i="2"/>
  <c r="Q219" i="2" s="1"/>
  <c r="J219" i="2" s="1"/>
  <c r="H214" i="4" s="1"/>
  <c r="O176" i="2"/>
  <c r="Q176" i="2" s="1"/>
  <c r="O144" i="2"/>
  <c r="Q144" i="2" s="1"/>
  <c r="P339" i="2"/>
  <c r="Q339" i="2" s="1"/>
  <c r="P295" i="2"/>
  <c r="Q295" i="2" s="1"/>
  <c r="P255" i="2"/>
  <c r="Q255" i="2" s="1"/>
  <c r="P224" i="2"/>
  <c r="Q224" i="2" s="1"/>
  <c r="J224" i="2" s="1"/>
  <c r="H219" i="4" s="1"/>
  <c r="P195" i="2"/>
  <c r="Q195" i="2" s="1"/>
  <c r="P171" i="2"/>
  <c r="Q171" i="2" s="1"/>
  <c r="P143" i="2"/>
  <c r="Q143" i="2" s="1"/>
  <c r="P75" i="2"/>
  <c r="Q75" i="2" s="1"/>
  <c r="O363" i="2"/>
  <c r="Q363" i="2" s="1"/>
  <c r="J363" i="2" s="1"/>
  <c r="H358" i="4" s="1"/>
  <c r="O299" i="2"/>
  <c r="Q299" i="2" s="1"/>
  <c r="O243" i="2"/>
  <c r="Q243" i="2" s="1"/>
  <c r="J243" i="2" s="1"/>
  <c r="H238" i="4" s="1"/>
  <c r="O204" i="2"/>
  <c r="Q204" i="2" s="1"/>
  <c r="O172" i="2"/>
  <c r="Q172" i="2" s="1"/>
  <c r="O131" i="2"/>
  <c r="Q131" i="2" s="1"/>
  <c r="O88" i="2"/>
  <c r="Q88" i="2" s="1"/>
  <c r="O23" i="2"/>
  <c r="Q23" i="2" s="1"/>
  <c r="P323" i="2"/>
  <c r="Q323" i="2" s="1"/>
  <c r="P279" i="2"/>
  <c r="Q279" i="2" s="1"/>
  <c r="P239" i="2"/>
  <c r="Q239" i="2" s="1"/>
  <c r="J239" i="2" s="1"/>
  <c r="H234" i="4" s="1"/>
  <c r="P215" i="2"/>
  <c r="P184" i="2"/>
  <c r="Q184" i="2" s="1"/>
  <c r="P163" i="2"/>
  <c r="Q163" i="2" s="1"/>
  <c r="P139" i="2"/>
  <c r="Q139" i="2" s="1"/>
  <c r="O355" i="2"/>
  <c r="Q355" i="2" s="1"/>
  <c r="O291" i="2"/>
  <c r="Q291" i="2" s="1"/>
  <c r="O232" i="2"/>
  <c r="Q232" i="2" s="1"/>
  <c r="J232" i="2" s="1"/>
  <c r="H227" i="4" s="1"/>
  <c r="O200" i="2"/>
  <c r="Q200" i="2" s="1"/>
  <c r="O120" i="2"/>
  <c r="Q120" i="2" s="1"/>
  <c r="O60" i="2"/>
  <c r="Q60" i="2" s="1"/>
  <c r="P387" i="2"/>
  <c r="Q387" i="2" s="1"/>
  <c r="J387" i="2" s="1"/>
  <c r="H382" i="4" s="1"/>
  <c r="P319" i="2"/>
  <c r="Q319" i="2" s="1"/>
  <c r="P235" i="2"/>
  <c r="Q235" i="2" s="1"/>
  <c r="J235" i="2" s="1"/>
  <c r="H230" i="4" s="1"/>
  <c r="P207" i="2"/>
  <c r="Q207" i="2" s="1"/>
  <c r="P183" i="2"/>
  <c r="Q183" i="2" s="1"/>
  <c r="P160" i="2"/>
  <c r="Q160" i="2" s="1"/>
  <c r="O389" i="2"/>
  <c r="P389" i="2"/>
  <c r="O397" i="2"/>
  <c r="P397" i="2"/>
  <c r="O81" i="2"/>
  <c r="P81" i="2"/>
  <c r="P304" i="2"/>
  <c r="O304" i="2"/>
  <c r="P288" i="2"/>
  <c r="O288" i="2"/>
  <c r="P240" i="2"/>
  <c r="O240" i="2"/>
  <c r="P236" i="2"/>
  <c r="O236" i="2"/>
  <c r="P220" i="2"/>
  <c r="O220" i="2"/>
  <c r="P212" i="2"/>
  <c r="O212" i="2"/>
  <c r="P208" i="2"/>
  <c r="O208" i="2"/>
  <c r="P196" i="2"/>
  <c r="O196" i="2"/>
  <c r="P180" i="2"/>
  <c r="O180" i="2"/>
  <c r="P168" i="2"/>
  <c r="O168" i="2"/>
  <c r="P164" i="2"/>
  <c r="O164" i="2"/>
  <c r="P148" i="2"/>
  <c r="O148" i="2"/>
  <c r="P140" i="2"/>
  <c r="O140" i="2"/>
  <c r="O136" i="2"/>
  <c r="P136" i="2"/>
  <c r="P124" i="2"/>
  <c r="O124" i="2"/>
  <c r="P116" i="2"/>
  <c r="O116" i="2"/>
  <c r="P112" i="2"/>
  <c r="O112" i="2"/>
  <c r="P108" i="2"/>
  <c r="O108" i="2"/>
  <c r="P96" i="2"/>
  <c r="O96" i="2"/>
  <c r="P92" i="2"/>
  <c r="O92" i="2"/>
  <c r="P84" i="2"/>
  <c r="O84" i="2"/>
  <c r="P80" i="2"/>
  <c r="O80" i="2"/>
  <c r="P68" i="2"/>
  <c r="O68" i="2"/>
  <c r="P64" i="2"/>
  <c r="O64" i="2"/>
  <c r="P56" i="2"/>
  <c r="O56" i="2"/>
  <c r="P36" i="2"/>
  <c r="O36" i="2"/>
  <c r="P32" i="2"/>
  <c r="O32" i="2"/>
  <c r="P24" i="2"/>
  <c r="O24" i="2"/>
  <c r="P20" i="2"/>
  <c r="O20" i="2"/>
  <c r="P17" i="2"/>
  <c r="O17" i="2"/>
  <c r="O384" i="2"/>
  <c r="Q384" i="2" s="1"/>
  <c r="J384" i="2" s="1"/>
  <c r="H379" i="4" s="1"/>
  <c r="O256" i="2"/>
  <c r="Q256" i="2" s="1"/>
  <c r="O188" i="2"/>
  <c r="Q188" i="2" s="1"/>
  <c r="O132" i="2"/>
  <c r="Q132" i="2" s="1"/>
  <c r="O104" i="2"/>
  <c r="Q104" i="2" s="1"/>
  <c r="O76" i="2"/>
  <c r="Q76" i="2" s="1"/>
  <c r="O40" i="2"/>
  <c r="Q40" i="2" s="1"/>
  <c r="P405" i="2"/>
  <c r="Q405" i="2" s="1"/>
  <c r="J405" i="2" s="1"/>
  <c r="H400" i="4" s="1"/>
  <c r="P365" i="2"/>
  <c r="Q365" i="2" s="1"/>
  <c r="J365" i="2" s="1"/>
  <c r="H360" i="4" s="1"/>
  <c r="P216" i="2"/>
  <c r="Q216" i="2" s="1"/>
  <c r="J216" i="2" s="1"/>
  <c r="H211" i="4" s="1"/>
  <c r="P152" i="2"/>
  <c r="Q152" i="2" s="1"/>
  <c r="O373" i="2"/>
  <c r="P373" i="2"/>
  <c r="O65" i="2"/>
  <c r="P65" i="2"/>
  <c r="O49" i="2"/>
  <c r="P49" i="2"/>
  <c r="P368" i="2"/>
  <c r="O368" i="2"/>
  <c r="P352" i="2"/>
  <c r="O352" i="2"/>
  <c r="P395" i="2"/>
  <c r="O395" i="2"/>
  <c r="P371" i="2"/>
  <c r="O371" i="2"/>
  <c r="O351" i="2"/>
  <c r="P351" i="2"/>
  <c r="P347" i="2"/>
  <c r="O347" i="2"/>
  <c r="O335" i="2"/>
  <c r="P335" i="2"/>
  <c r="P331" i="2"/>
  <c r="O331" i="2"/>
  <c r="O379" i="2"/>
  <c r="Q379" i="2" s="1"/>
  <c r="J379" i="2" s="1"/>
  <c r="H374" i="4" s="1"/>
  <c r="O336" i="2"/>
  <c r="Q336" i="2" s="1"/>
  <c r="O156" i="2"/>
  <c r="Q156" i="2" s="1"/>
  <c r="O100" i="2"/>
  <c r="Q100" i="2" s="1"/>
  <c r="O72" i="2"/>
  <c r="Q72" i="2" s="1"/>
  <c r="P359" i="2"/>
  <c r="Q359" i="2" s="1"/>
  <c r="P192" i="2"/>
  <c r="Q192" i="2" s="1"/>
  <c r="P128" i="2"/>
  <c r="Q128" i="2" s="1"/>
  <c r="O97" i="2"/>
  <c r="P97" i="2"/>
  <c r="P45" i="2"/>
  <c r="O45" i="2"/>
  <c r="P381" i="2"/>
  <c r="Q381" i="2" s="1"/>
  <c r="J381" i="2" s="1"/>
  <c r="O25" i="2"/>
  <c r="Q25" i="2" s="1"/>
  <c r="P113" i="2"/>
  <c r="Q113" i="2" s="1"/>
  <c r="P251" i="2"/>
  <c r="O251" i="2"/>
  <c r="Q215" i="2"/>
  <c r="J215" i="2" s="1"/>
  <c r="H210" i="4" s="1"/>
  <c r="P47" i="2"/>
  <c r="O47" i="2"/>
  <c r="O307" i="2"/>
  <c r="Q307" i="2" s="1"/>
  <c r="O267" i="2"/>
  <c r="Q267" i="2" s="1"/>
  <c r="O211" i="2"/>
  <c r="Q211" i="2" s="1"/>
  <c r="J211" i="2" s="1"/>
  <c r="H206" i="4" s="1"/>
  <c r="O155" i="2"/>
  <c r="Q155" i="2" s="1"/>
  <c r="O99" i="2"/>
  <c r="Q99" i="2" s="1"/>
  <c r="O83" i="2"/>
  <c r="Q83" i="2" s="1"/>
  <c r="P311" i="2"/>
  <c r="Q311" i="2" s="1"/>
  <c r="P271" i="2"/>
  <c r="Q271" i="2" s="1"/>
  <c r="P247" i="2"/>
  <c r="Q247" i="2" s="1"/>
  <c r="J247" i="2" s="1"/>
  <c r="H242" i="4" s="1"/>
  <c r="P223" i="2"/>
  <c r="Q223" i="2" s="1"/>
  <c r="J223" i="2" s="1"/>
  <c r="H218" i="4" s="1"/>
  <c r="P191" i="2"/>
  <c r="Q191" i="2" s="1"/>
  <c r="P179" i="2"/>
  <c r="Q179" i="2" s="1"/>
  <c r="P159" i="2"/>
  <c r="Q159" i="2" s="1"/>
  <c r="P127" i="2"/>
  <c r="Q127" i="2" s="1"/>
  <c r="O283" i="2"/>
  <c r="Q283" i="2" s="1"/>
  <c r="O123" i="2"/>
  <c r="Q123" i="2" s="1"/>
  <c r="O67" i="2"/>
  <c r="Q67" i="2" s="1"/>
  <c r="O31" i="2"/>
  <c r="Q31" i="2" s="1"/>
  <c r="J31" i="2" s="1"/>
  <c r="H26" i="4" s="1"/>
  <c r="P327" i="2"/>
  <c r="Q327" i="2" s="1"/>
  <c r="P287" i="2"/>
  <c r="Q287" i="2" s="1"/>
  <c r="P263" i="2"/>
  <c r="Q263" i="2" s="1"/>
  <c r="P231" i="2"/>
  <c r="Q231" i="2" s="1"/>
  <c r="J231" i="2" s="1"/>
  <c r="H226" i="4" s="1"/>
  <c r="P199" i="2"/>
  <c r="Q199" i="2" s="1"/>
  <c r="P167" i="2"/>
  <c r="Q167" i="2" s="1"/>
  <c r="P135" i="2"/>
  <c r="Q135" i="2" s="1"/>
  <c r="P19" i="2"/>
  <c r="O19" i="2"/>
  <c r="O374" i="2"/>
  <c r="Q374" i="2" s="1"/>
  <c r="J374" i="2" s="1"/>
  <c r="H369" i="4" s="1"/>
  <c r="O326" i="2"/>
  <c r="Q326" i="2" s="1"/>
  <c r="O214" i="2"/>
  <c r="Q214" i="2" s="1"/>
  <c r="J214" i="2" s="1"/>
  <c r="H209" i="4" s="1"/>
  <c r="O198" i="2"/>
  <c r="Q198" i="2" s="1"/>
  <c r="O118" i="2"/>
  <c r="Q118" i="2" s="1"/>
  <c r="O408" i="2"/>
  <c r="Q408" i="2" s="1"/>
  <c r="J408" i="2" s="1"/>
  <c r="H403" i="4" s="1"/>
  <c r="O398" i="2"/>
  <c r="Q398" i="2" s="1"/>
  <c r="J398" i="2" s="1"/>
  <c r="H393" i="4" s="1"/>
  <c r="O392" i="2"/>
  <c r="Q392" i="2" s="1"/>
  <c r="J392" i="2" s="1"/>
  <c r="H387" i="4" s="1"/>
  <c r="O382" i="2"/>
  <c r="Q382" i="2" s="1"/>
  <c r="J382" i="2" s="1"/>
  <c r="O376" i="2"/>
  <c r="Q376" i="2" s="1"/>
  <c r="J376" i="2" s="1"/>
  <c r="H371" i="4" s="1"/>
  <c r="O366" i="2"/>
  <c r="Q366" i="2" s="1"/>
  <c r="J366" i="2" s="1"/>
  <c r="H361" i="4" s="1"/>
  <c r="O360" i="2"/>
  <c r="Q360" i="2" s="1"/>
  <c r="O350" i="2"/>
  <c r="Q350" i="2" s="1"/>
  <c r="O344" i="2"/>
  <c r="Q344" i="2" s="1"/>
  <c r="O334" i="2"/>
  <c r="Q334" i="2" s="1"/>
  <c r="O328" i="2"/>
  <c r="Q328" i="2" s="1"/>
  <c r="O318" i="2"/>
  <c r="Q318" i="2" s="1"/>
  <c r="O312" i="2"/>
  <c r="Q312" i="2" s="1"/>
  <c r="O302" i="2"/>
  <c r="Q302" i="2" s="1"/>
  <c r="O296" i="2"/>
  <c r="Q296" i="2" s="1"/>
  <c r="O286" i="2"/>
  <c r="Q286" i="2" s="1"/>
  <c r="O280" i="2"/>
  <c r="Q280" i="2" s="1"/>
  <c r="O270" i="2"/>
  <c r="Q270" i="2" s="1"/>
  <c r="O264" i="2"/>
  <c r="Q264" i="2" s="1"/>
  <c r="O254" i="2"/>
  <c r="Q254" i="2" s="1"/>
  <c r="O248" i="2"/>
  <c r="Q248" i="2" s="1"/>
  <c r="J248" i="2" s="1"/>
  <c r="H243" i="4" s="1"/>
  <c r="O238" i="2"/>
  <c r="Q238" i="2" s="1"/>
  <c r="J238" i="2" s="1"/>
  <c r="H233" i="4" s="1"/>
  <c r="O222" i="2"/>
  <c r="Q222" i="2" s="1"/>
  <c r="J222" i="2" s="1"/>
  <c r="H217" i="4" s="1"/>
  <c r="O206" i="2"/>
  <c r="Q206" i="2" s="1"/>
  <c r="O190" i="2"/>
  <c r="Q190" i="2" s="1"/>
  <c r="O174" i="2"/>
  <c r="Q174" i="2" s="1"/>
  <c r="O158" i="2"/>
  <c r="Q158" i="2" s="1"/>
  <c r="O142" i="2"/>
  <c r="Q142" i="2" s="1"/>
  <c r="O126" i="2"/>
  <c r="Q126" i="2" s="1"/>
  <c r="O110" i="2"/>
  <c r="Q110" i="2" s="1"/>
  <c r="O94" i="2"/>
  <c r="Q94" i="2" s="1"/>
  <c r="O78" i="2"/>
  <c r="Q78" i="2" s="1"/>
  <c r="O62" i="2"/>
  <c r="Q62" i="2" s="1"/>
  <c r="O50" i="2"/>
  <c r="Q50" i="2" s="1"/>
  <c r="P86" i="2"/>
  <c r="Q86" i="2" s="1"/>
  <c r="P54" i="2"/>
  <c r="Q54" i="2" s="1"/>
  <c r="O407" i="2"/>
  <c r="Q407" i="2" s="1"/>
  <c r="J407" i="2" s="1"/>
  <c r="H402" i="4" s="1"/>
  <c r="O402" i="2"/>
  <c r="Q402" i="2" s="1"/>
  <c r="J402" i="2" s="1"/>
  <c r="H397" i="4" s="1"/>
  <c r="O396" i="2"/>
  <c r="Q396" i="2" s="1"/>
  <c r="J396" i="2" s="1"/>
  <c r="H391" i="4" s="1"/>
  <c r="O391" i="2"/>
  <c r="Q391" i="2" s="1"/>
  <c r="J391" i="2" s="1"/>
  <c r="H386" i="4" s="1"/>
  <c r="O386" i="2"/>
  <c r="Q386" i="2" s="1"/>
  <c r="O380" i="2"/>
  <c r="Q380" i="2" s="1"/>
  <c r="J380" i="2" s="1"/>
  <c r="O375" i="2"/>
  <c r="Q375" i="2" s="1"/>
  <c r="J375" i="2" s="1"/>
  <c r="H370" i="4" s="1"/>
  <c r="O370" i="2"/>
  <c r="Q370" i="2" s="1"/>
  <c r="J370" i="2" s="1"/>
  <c r="O364" i="2"/>
  <c r="Q364" i="2" s="1"/>
  <c r="J364" i="2" s="1"/>
  <c r="H359" i="4" s="1"/>
  <c r="O354" i="2"/>
  <c r="Q354" i="2" s="1"/>
  <c r="O348" i="2"/>
  <c r="Q348" i="2" s="1"/>
  <c r="O338" i="2"/>
  <c r="Q338" i="2" s="1"/>
  <c r="O332" i="2"/>
  <c r="Q332" i="2" s="1"/>
  <c r="O322" i="2"/>
  <c r="Q322" i="2" s="1"/>
  <c r="O316" i="2"/>
  <c r="Q316" i="2" s="1"/>
  <c r="O306" i="2"/>
  <c r="Q306" i="2" s="1"/>
  <c r="O300" i="2"/>
  <c r="Q300" i="2" s="1"/>
  <c r="O290" i="2"/>
  <c r="Q290" i="2" s="1"/>
  <c r="O284" i="2"/>
  <c r="Q284" i="2" s="1"/>
  <c r="O274" i="2"/>
  <c r="Q274" i="2" s="1"/>
  <c r="O268" i="2"/>
  <c r="Q268" i="2" s="1"/>
  <c r="O258" i="2"/>
  <c r="Q258" i="2" s="1"/>
  <c r="O252" i="2"/>
  <c r="Q252" i="2" s="1"/>
  <c r="O242" i="2"/>
  <c r="Q242" i="2" s="1"/>
  <c r="J242" i="2" s="1"/>
  <c r="H237" i="4" s="1"/>
  <c r="O226" i="2"/>
  <c r="Q226" i="2" s="1"/>
  <c r="J226" i="2" s="1"/>
  <c r="H221" i="4" s="1"/>
  <c r="O210" i="2"/>
  <c r="Q210" i="2" s="1"/>
  <c r="J210" i="2" s="1"/>
  <c r="O194" i="2"/>
  <c r="Q194" i="2" s="1"/>
  <c r="O178" i="2"/>
  <c r="Q178" i="2" s="1"/>
  <c r="O162" i="2"/>
  <c r="Q162" i="2" s="1"/>
  <c r="O146" i="2"/>
  <c r="Q146" i="2" s="1"/>
  <c r="O130" i="2"/>
  <c r="Q130" i="2" s="1"/>
  <c r="O119" i="2"/>
  <c r="Q119" i="2" s="1"/>
  <c r="O114" i="2"/>
  <c r="Q114" i="2" s="1"/>
  <c r="O103" i="2"/>
  <c r="Q103" i="2" s="1"/>
  <c r="O98" i="2"/>
  <c r="Q98" i="2" s="1"/>
  <c r="O87" i="2"/>
  <c r="Q87" i="2" s="1"/>
  <c r="O82" i="2"/>
  <c r="Q82" i="2" s="1"/>
  <c r="O71" i="2"/>
  <c r="Q71" i="2" s="1"/>
  <c r="O66" i="2"/>
  <c r="Q66" i="2" s="1"/>
  <c r="O55" i="2"/>
  <c r="Q55" i="2" s="1"/>
  <c r="O35" i="2"/>
  <c r="Q35" i="2" s="1"/>
  <c r="O30" i="2"/>
  <c r="Q30" i="2" s="1"/>
  <c r="O21" i="2"/>
  <c r="Q21" i="2" s="1"/>
  <c r="P401" i="2"/>
  <c r="Q401" i="2" s="1"/>
  <c r="J401" i="2" s="1"/>
  <c r="H396" i="4" s="1"/>
  <c r="P385" i="2"/>
  <c r="Q385" i="2" s="1"/>
  <c r="P369" i="2"/>
  <c r="Q369" i="2" s="1"/>
  <c r="J369" i="2" s="1"/>
  <c r="P356" i="2"/>
  <c r="Q356" i="2" s="1"/>
  <c r="P340" i="2"/>
  <c r="Q340" i="2" s="1"/>
  <c r="P324" i="2"/>
  <c r="Q324" i="2" s="1"/>
  <c r="P308" i="2"/>
  <c r="Q308" i="2" s="1"/>
  <c r="P292" i="2"/>
  <c r="Q292" i="2" s="1"/>
  <c r="P276" i="2"/>
  <c r="Q276" i="2" s="1"/>
  <c r="P260" i="2"/>
  <c r="Q260" i="2" s="1"/>
  <c r="P244" i="2"/>
  <c r="Q244" i="2" s="1"/>
  <c r="J244" i="2" s="1"/>
  <c r="H239" i="4" s="1"/>
  <c r="P93" i="2"/>
  <c r="Q93" i="2" s="1"/>
  <c r="P61" i="2"/>
  <c r="Q61" i="2" s="1"/>
  <c r="O406" i="2"/>
  <c r="Q406" i="2" s="1"/>
  <c r="J406" i="2" s="1"/>
  <c r="H401" i="4" s="1"/>
  <c r="U401" i="4" s="1"/>
  <c r="O358" i="2"/>
  <c r="Q358" i="2" s="1"/>
  <c r="O342" i="2"/>
  <c r="Q342" i="2" s="1"/>
  <c r="O278" i="2"/>
  <c r="Q278" i="2" s="1"/>
  <c r="O246" i="2"/>
  <c r="Q246" i="2" s="1"/>
  <c r="J246" i="2" s="1"/>
  <c r="H241" i="4" s="1"/>
  <c r="B241" i="4" s="1"/>
  <c r="O182" i="2"/>
  <c r="Q182" i="2" s="1"/>
  <c r="O166" i="2"/>
  <c r="Q166" i="2" s="1"/>
  <c r="O102" i="2"/>
  <c r="Q102" i="2" s="1"/>
  <c r="O70" i="2"/>
  <c r="Q70" i="2" s="1"/>
  <c r="O34" i="2"/>
  <c r="Q34" i="2" s="1"/>
  <c r="C341" i="4"/>
  <c r="P22" i="2"/>
  <c r="O22" i="2"/>
  <c r="O390" i="2"/>
  <c r="Q390" i="2" s="1"/>
  <c r="J390" i="2" s="1"/>
  <c r="H385" i="4" s="1"/>
  <c r="O310" i="2"/>
  <c r="Q310" i="2" s="1"/>
  <c r="O294" i="2"/>
  <c r="Q294" i="2" s="1"/>
  <c r="O262" i="2"/>
  <c r="Q262" i="2" s="1"/>
  <c r="O230" i="2"/>
  <c r="Q230" i="2" s="1"/>
  <c r="J230" i="2" s="1"/>
  <c r="H225" i="4" s="1"/>
  <c r="O150" i="2"/>
  <c r="Q150" i="2" s="1"/>
  <c r="O134" i="2"/>
  <c r="Q134" i="2" s="1"/>
  <c r="O361" i="2"/>
  <c r="P361" i="2"/>
  <c r="O357" i="2"/>
  <c r="P357" i="2"/>
  <c r="O353" i="2"/>
  <c r="P353" i="2"/>
  <c r="O349" i="2"/>
  <c r="P349" i="2"/>
  <c r="O345" i="2"/>
  <c r="P345" i="2"/>
  <c r="O341" i="2"/>
  <c r="P341" i="2"/>
  <c r="O337" i="2"/>
  <c r="P337" i="2"/>
  <c r="O333" i="2"/>
  <c r="P333" i="2"/>
  <c r="O329" i="2"/>
  <c r="P329" i="2"/>
  <c r="O325" i="2"/>
  <c r="P325" i="2"/>
  <c r="O321" i="2"/>
  <c r="P321" i="2"/>
  <c r="O317" i="2"/>
  <c r="P317" i="2"/>
  <c r="O313" i="2"/>
  <c r="P313" i="2"/>
  <c r="O309" i="2"/>
  <c r="P309" i="2"/>
  <c r="O305" i="2"/>
  <c r="P305" i="2"/>
  <c r="O301" i="2"/>
  <c r="P301" i="2"/>
  <c r="O297" i="2"/>
  <c r="P297" i="2"/>
  <c r="O293" i="2"/>
  <c r="P293" i="2"/>
  <c r="O289" i="2"/>
  <c r="P289" i="2"/>
  <c r="O285" i="2"/>
  <c r="P285" i="2"/>
  <c r="O281" i="2"/>
  <c r="P281" i="2"/>
  <c r="O277" i="2"/>
  <c r="P277" i="2"/>
  <c r="O273" i="2"/>
  <c r="P273" i="2"/>
  <c r="O269" i="2"/>
  <c r="P269" i="2"/>
  <c r="O265" i="2"/>
  <c r="P265" i="2"/>
  <c r="O261" i="2"/>
  <c r="P261" i="2"/>
  <c r="O257" i="2"/>
  <c r="P257" i="2"/>
  <c r="O253" i="2"/>
  <c r="P253" i="2"/>
  <c r="O249" i="2"/>
  <c r="P249" i="2"/>
  <c r="O245" i="2"/>
  <c r="P245" i="2"/>
  <c r="O241" i="2"/>
  <c r="P241" i="2"/>
  <c r="O237" i="2"/>
  <c r="P237" i="2"/>
  <c r="O233" i="2"/>
  <c r="P233" i="2"/>
  <c r="O229" i="2"/>
  <c r="P229" i="2"/>
  <c r="O225" i="2"/>
  <c r="P225" i="2"/>
  <c r="O221" i="2"/>
  <c r="P221" i="2"/>
  <c r="O217" i="2"/>
  <c r="P217" i="2"/>
  <c r="O213" i="2"/>
  <c r="P213" i="2"/>
  <c r="O209" i="2"/>
  <c r="P209" i="2"/>
  <c r="O205" i="2"/>
  <c r="P205" i="2"/>
  <c r="O201" i="2"/>
  <c r="P201" i="2"/>
  <c r="O197" i="2"/>
  <c r="P197" i="2"/>
  <c r="O193" i="2"/>
  <c r="P193" i="2"/>
  <c r="O189" i="2"/>
  <c r="P189" i="2"/>
  <c r="O185" i="2"/>
  <c r="P185" i="2"/>
  <c r="O181" i="2"/>
  <c r="P181" i="2"/>
  <c r="O177" i="2"/>
  <c r="P177" i="2"/>
  <c r="O173" i="2"/>
  <c r="P173" i="2"/>
  <c r="O169" i="2"/>
  <c r="P169" i="2"/>
  <c r="O165" i="2"/>
  <c r="P165" i="2"/>
  <c r="O161" i="2"/>
  <c r="P161" i="2"/>
  <c r="O157" i="2"/>
  <c r="P157" i="2"/>
  <c r="O153" i="2"/>
  <c r="P153" i="2"/>
  <c r="O149" i="2"/>
  <c r="P149" i="2"/>
  <c r="O145" i="2"/>
  <c r="P145" i="2"/>
  <c r="O141" i="2"/>
  <c r="P141" i="2"/>
  <c r="O137" i="2"/>
  <c r="P137" i="2"/>
  <c r="O133" i="2"/>
  <c r="P133" i="2"/>
  <c r="O129" i="2"/>
  <c r="P129" i="2"/>
  <c r="O125" i="2"/>
  <c r="P125" i="2"/>
  <c r="O121" i="2"/>
  <c r="P121" i="2"/>
  <c r="P117" i="2"/>
  <c r="O117" i="2"/>
  <c r="O105" i="2"/>
  <c r="P105" i="2"/>
  <c r="P101" i="2"/>
  <c r="O101" i="2"/>
  <c r="O89" i="2"/>
  <c r="P89" i="2"/>
  <c r="P85" i="2"/>
  <c r="O85" i="2"/>
  <c r="O73" i="2"/>
  <c r="P73" i="2"/>
  <c r="P69" i="2"/>
  <c r="O69" i="2"/>
  <c r="O57" i="2"/>
  <c r="P57" i="2"/>
  <c r="P53" i="2"/>
  <c r="O53" i="2"/>
  <c r="P41" i="2"/>
  <c r="O41" i="2"/>
  <c r="P37" i="2"/>
  <c r="O37" i="2"/>
  <c r="P33" i="2"/>
  <c r="O33" i="2"/>
  <c r="P29" i="2"/>
  <c r="O29" i="2"/>
  <c r="O410" i="2"/>
  <c r="Q410" i="2" s="1"/>
  <c r="J410" i="2" s="1"/>
  <c r="O404" i="2"/>
  <c r="Q404" i="2" s="1"/>
  <c r="J404" i="2" s="1"/>
  <c r="H399" i="4" s="1"/>
  <c r="O399" i="2"/>
  <c r="Q399" i="2" s="1"/>
  <c r="J399" i="2" s="1"/>
  <c r="H394" i="4" s="1"/>
  <c r="O394" i="2"/>
  <c r="Q394" i="2" s="1"/>
  <c r="J394" i="2" s="1"/>
  <c r="H389" i="4" s="1"/>
  <c r="O388" i="2"/>
  <c r="Q388" i="2" s="1"/>
  <c r="J388" i="2" s="1"/>
  <c r="H383" i="4" s="1"/>
  <c r="O383" i="2"/>
  <c r="Q383" i="2" s="1"/>
  <c r="J383" i="2" s="1"/>
  <c r="H378" i="4" s="1"/>
  <c r="O378" i="2"/>
  <c r="Q378" i="2" s="1"/>
  <c r="J378" i="2" s="1"/>
  <c r="H373" i="4" s="1"/>
  <c r="O372" i="2"/>
  <c r="Q372" i="2" s="1"/>
  <c r="J372" i="2" s="1"/>
  <c r="O367" i="2"/>
  <c r="Q367" i="2" s="1"/>
  <c r="J367" i="2" s="1"/>
  <c r="H362" i="4" s="1"/>
  <c r="O362" i="2"/>
  <c r="Q362" i="2" s="1"/>
  <c r="J362" i="2" s="1"/>
  <c r="H357" i="4" s="1"/>
  <c r="O346" i="2"/>
  <c r="Q346" i="2" s="1"/>
  <c r="O330" i="2"/>
  <c r="Q330" i="2" s="1"/>
  <c r="O314" i="2"/>
  <c r="Q314" i="2" s="1"/>
  <c r="O298" i="2"/>
  <c r="Q298" i="2" s="1"/>
  <c r="O282" i="2"/>
  <c r="Q282" i="2" s="1"/>
  <c r="O266" i="2"/>
  <c r="Q266" i="2" s="1"/>
  <c r="O250" i="2"/>
  <c r="Q250" i="2" s="1"/>
  <c r="O234" i="2"/>
  <c r="Q234" i="2" s="1"/>
  <c r="J234" i="2" s="1"/>
  <c r="H229" i="4" s="1"/>
  <c r="O218" i="2"/>
  <c r="Q218" i="2" s="1"/>
  <c r="J218" i="2" s="1"/>
  <c r="H213" i="4" s="1"/>
  <c r="O202" i="2"/>
  <c r="Q202" i="2" s="1"/>
  <c r="O186" i="2"/>
  <c r="Q186" i="2" s="1"/>
  <c r="O170" i="2"/>
  <c r="Q170" i="2" s="1"/>
  <c r="O154" i="2"/>
  <c r="Q154" i="2" s="1"/>
  <c r="O138" i="2"/>
  <c r="Q138" i="2" s="1"/>
  <c r="O122" i="2"/>
  <c r="Q122" i="2" s="1"/>
  <c r="O111" i="2"/>
  <c r="Q111" i="2" s="1"/>
  <c r="O106" i="2"/>
  <c r="Q106" i="2" s="1"/>
  <c r="O95" i="2"/>
  <c r="Q95" i="2" s="1"/>
  <c r="O90" i="2"/>
  <c r="Q90" i="2" s="1"/>
  <c r="O79" i="2"/>
  <c r="Q79" i="2" s="1"/>
  <c r="O74" i="2"/>
  <c r="Q74" i="2" s="1"/>
  <c r="O63" i="2"/>
  <c r="Q63" i="2" s="1"/>
  <c r="O58" i="2"/>
  <c r="Q58" i="2" s="1"/>
  <c r="O51" i="2"/>
  <c r="Q51" i="2" s="1"/>
  <c r="O46" i="2"/>
  <c r="Q46" i="2" s="1"/>
  <c r="O38" i="2"/>
  <c r="Q38" i="2" s="1"/>
  <c r="P409" i="2"/>
  <c r="Q409" i="2" s="1"/>
  <c r="J409" i="2" s="1"/>
  <c r="H404" i="4" s="1"/>
  <c r="P393" i="2"/>
  <c r="Q393" i="2" s="1"/>
  <c r="J393" i="2" s="1"/>
  <c r="H388" i="4" s="1"/>
  <c r="P377" i="2"/>
  <c r="Q377" i="2" s="1"/>
  <c r="J377" i="2" s="1"/>
  <c r="H372" i="4" s="1"/>
  <c r="P109" i="2"/>
  <c r="Q109" i="2" s="1"/>
  <c r="P77" i="2"/>
  <c r="Q77" i="2" s="1"/>
  <c r="O52" i="2"/>
  <c r="P52" i="2"/>
  <c r="O48" i="2"/>
  <c r="Q48" i="2" s="1"/>
  <c r="C390" i="4"/>
  <c r="C358" i="4"/>
  <c r="C306" i="4"/>
  <c r="C162" i="4"/>
  <c r="O44" i="2"/>
  <c r="Q44" i="2" s="1"/>
  <c r="O43" i="2"/>
  <c r="Q43" i="2" s="1"/>
  <c r="O42" i="2"/>
  <c r="Q42" i="2" s="1"/>
  <c r="P28" i="2"/>
  <c r="Q28" i="2" s="1"/>
  <c r="P27" i="2"/>
  <c r="Q27" i="2" s="1"/>
  <c r="O26" i="2"/>
  <c r="Q26" i="2" s="1"/>
  <c r="O18" i="2"/>
  <c r="Q18" i="2" s="1"/>
  <c r="J250" i="2" l="1"/>
  <c r="H245" i="4" s="1"/>
  <c r="J385" i="2"/>
  <c r="H380" i="4" s="1"/>
  <c r="Q368" i="4"/>
  <c r="T368" i="4" s="1"/>
  <c r="C368" i="4" s="1"/>
  <c r="Q327" i="4"/>
  <c r="T327" i="4" s="1"/>
  <c r="C327" i="4" s="1"/>
  <c r="Q336" i="4"/>
  <c r="T336" i="4" s="1"/>
  <c r="C336" i="4" s="1"/>
  <c r="Q272" i="4"/>
  <c r="T272" i="4" s="1"/>
  <c r="C272" i="4" s="1"/>
  <c r="Q266" i="4"/>
  <c r="T266" i="4" s="1"/>
  <c r="C266" i="4" s="1"/>
  <c r="Q260" i="4"/>
  <c r="T260" i="4" s="1"/>
  <c r="C260" i="4" s="1"/>
  <c r="Q247" i="4"/>
  <c r="T247" i="4" s="1"/>
  <c r="C247" i="4" s="1"/>
  <c r="Q313" i="4"/>
  <c r="T313" i="4" s="1"/>
  <c r="C313" i="4" s="1"/>
  <c r="Q308" i="4"/>
  <c r="T308" i="4" s="1"/>
  <c r="C308" i="4" s="1"/>
  <c r="Q328" i="4"/>
  <c r="T328" i="4" s="1"/>
  <c r="C328" i="4" s="1"/>
  <c r="Q369" i="4"/>
  <c r="T369" i="4" s="1"/>
  <c r="C369" i="4" s="1"/>
  <c r="Q332" i="4"/>
  <c r="T332" i="4" s="1"/>
  <c r="C332" i="4" s="1"/>
  <c r="Q303" i="4"/>
  <c r="T303" i="4" s="1"/>
  <c r="C303" i="4" s="1"/>
  <c r="Q154" i="4"/>
  <c r="T154" i="4" s="1"/>
  <c r="C154" i="4" s="1"/>
  <c r="Q111" i="4"/>
  <c r="T111" i="4" s="1"/>
  <c r="C111" i="4" s="1"/>
  <c r="Q56" i="4"/>
  <c r="T56" i="4" s="1"/>
  <c r="C56" i="4" s="1"/>
  <c r="Q253" i="4"/>
  <c r="T253" i="4" s="1"/>
  <c r="C253" i="4" s="1"/>
  <c r="Q229" i="4"/>
  <c r="T229" i="4" s="1"/>
  <c r="C229" i="4" s="1"/>
  <c r="Q45" i="4"/>
  <c r="T45" i="4" s="1"/>
  <c r="C45" i="4" s="1"/>
  <c r="Q50" i="4"/>
  <c r="T50" i="4" s="1"/>
  <c r="C50" i="4" s="1"/>
  <c r="Q132" i="4"/>
  <c r="T132" i="4" s="1"/>
  <c r="C132" i="4" s="1"/>
  <c r="Q49" i="4"/>
  <c r="T49" i="4" s="1"/>
  <c r="C49" i="4" s="1"/>
  <c r="Q44" i="4"/>
  <c r="T44" i="4" s="1"/>
  <c r="C44" i="4" s="1"/>
  <c r="Q78" i="4"/>
  <c r="T78" i="4" s="1"/>
  <c r="C78" i="4" s="1"/>
  <c r="Q147" i="4"/>
  <c r="T147" i="4" s="1"/>
  <c r="C147" i="4" s="1"/>
  <c r="Q95" i="4"/>
  <c r="T95" i="4" s="1"/>
  <c r="C95" i="4" s="1"/>
  <c r="Q102" i="4"/>
  <c r="T102" i="4" s="1"/>
  <c r="C102" i="4" s="1"/>
  <c r="Q142" i="4"/>
  <c r="T142" i="4" s="1"/>
  <c r="C142" i="4" s="1"/>
  <c r="Q70" i="4"/>
  <c r="T70" i="4" s="1"/>
  <c r="C70" i="4" s="1"/>
  <c r="Q166" i="4"/>
  <c r="T166" i="4" s="1"/>
  <c r="C166" i="4" s="1"/>
  <c r="Q126" i="4"/>
  <c r="T126" i="4" s="1"/>
  <c r="C126" i="4" s="1"/>
  <c r="Q139" i="4"/>
  <c r="T139" i="4" s="1"/>
  <c r="C139" i="4" s="1"/>
  <c r="Q175" i="4"/>
  <c r="T175" i="4" s="1"/>
  <c r="C175" i="4" s="1"/>
  <c r="Q326" i="4"/>
  <c r="T326" i="4" s="1"/>
  <c r="C326" i="4" s="1"/>
  <c r="Q399" i="4"/>
  <c r="T399" i="4" s="1"/>
  <c r="C399" i="4" s="1"/>
  <c r="Q352" i="4"/>
  <c r="T352" i="4" s="1"/>
  <c r="C352" i="4" s="1"/>
  <c r="Q261" i="4"/>
  <c r="T261" i="4" s="1"/>
  <c r="C261" i="4" s="1"/>
  <c r="Q321" i="4"/>
  <c r="T321" i="4" s="1"/>
  <c r="C321" i="4" s="1"/>
  <c r="Q302" i="4"/>
  <c r="T302" i="4" s="1"/>
  <c r="C302" i="4" s="1"/>
  <c r="Q361" i="4"/>
  <c r="T361" i="4" s="1"/>
  <c r="C361" i="4" s="1"/>
  <c r="Q385" i="4"/>
  <c r="T385" i="4" s="1"/>
  <c r="C385" i="4" s="1"/>
  <c r="Q42" i="4"/>
  <c r="T42" i="4" s="1"/>
  <c r="C42" i="4" s="1"/>
  <c r="Q71" i="4"/>
  <c r="T71" i="4" s="1"/>
  <c r="C71" i="4" s="1"/>
  <c r="Q72" i="4"/>
  <c r="T72" i="4" s="1"/>
  <c r="C72" i="4" s="1"/>
  <c r="Q96" i="4"/>
  <c r="T96" i="4" s="1"/>
  <c r="Q212" i="4"/>
  <c r="T212" i="4" s="1"/>
  <c r="C212" i="4" s="1"/>
  <c r="Q221" i="4"/>
  <c r="T221" i="4" s="1"/>
  <c r="C221" i="4" s="1"/>
  <c r="Q52" i="4"/>
  <c r="T52" i="4" s="1"/>
  <c r="C52" i="4" s="1"/>
  <c r="Q176" i="4"/>
  <c r="T176" i="4" s="1"/>
  <c r="C176" i="4" s="1"/>
  <c r="Q372" i="4"/>
  <c r="T372" i="4" s="1"/>
  <c r="C372" i="4" s="1"/>
  <c r="Q89" i="4"/>
  <c r="T89" i="4" s="1"/>
  <c r="Q374" i="4"/>
  <c r="T374" i="4" s="1"/>
  <c r="C374" i="4" s="1"/>
  <c r="Q323" i="4"/>
  <c r="T323" i="4" s="1"/>
  <c r="C323" i="4" s="1"/>
  <c r="Q262" i="4"/>
  <c r="T262" i="4" s="1"/>
  <c r="C262" i="4" s="1"/>
  <c r="Q344" i="4"/>
  <c r="T344" i="4" s="1"/>
  <c r="C344" i="4" s="1"/>
  <c r="Q310" i="4"/>
  <c r="T310" i="4" s="1"/>
  <c r="C310" i="4" s="1"/>
  <c r="Q367" i="4"/>
  <c r="T367" i="4" s="1"/>
  <c r="C367" i="4" s="1"/>
  <c r="Q97" i="4"/>
  <c r="T97" i="4" s="1"/>
  <c r="Q265" i="4"/>
  <c r="T265" i="4" s="1"/>
  <c r="C265" i="4" s="1"/>
  <c r="Q301" i="4"/>
  <c r="T301" i="4" s="1"/>
  <c r="C301" i="4" s="1"/>
  <c r="Q309" i="4"/>
  <c r="T309" i="4" s="1"/>
  <c r="C309" i="4" s="1"/>
  <c r="Q371" i="4"/>
  <c r="T371" i="4" s="1"/>
  <c r="C371" i="4" s="1"/>
  <c r="Q226" i="4"/>
  <c r="T226" i="4" s="1"/>
  <c r="C226" i="4" s="1"/>
  <c r="Q251" i="4"/>
  <c r="T251" i="4" s="1"/>
  <c r="C251" i="4" s="1"/>
  <c r="Q312" i="4"/>
  <c r="T312" i="4" s="1"/>
  <c r="C312" i="4" s="1"/>
  <c r="Q159" i="4"/>
  <c r="T159" i="4" s="1"/>
  <c r="C159" i="4" s="1"/>
  <c r="Q133" i="4"/>
  <c r="T133" i="4" s="1"/>
  <c r="C133" i="4" s="1"/>
  <c r="Q277" i="4"/>
  <c r="T277" i="4" s="1"/>
  <c r="C277" i="4" s="1"/>
  <c r="Q46" i="4"/>
  <c r="T46" i="4" s="1"/>
  <c r="C46" i="4" s="1"/>
  <c r="Q51" i="4"/>
  <c r="T51" i="4" s="1"/>
  <c r="C51" i="4" s="1"/>
  <c r="Q48" i="4"/>
  <c r="T48" i="4" s="1"/>
  <c r="C48" i="4" s="1"/>
  <c r="Q140" i="4"/>
  <c r="T140" i="4" s="1"/>
  <c r="C140" i="4" s="1"/>
  <c r="Q292" i="4"/>
  <c r="T292" i="4" s="1"/>
  <c r="C292" i="4" s="1"/>
  <c r="Q324" i="4"/>
  <c r="T324" i="4" s="1"/>
  <c r="C324" i="4" s="1"/>
  <c r="Q396" i="4"/>
  <c r="T396" i="4" s="1"/>
  <c r="C396" i="4" s="1"/>
  <c r="Q113" i="4"/>
  <c r="T113" i="4" s="1"/>
  <c r="C113" i="4" s="1"/>
  <c r="Q129" i="4"/>
  <c r="T129" i="4" s="1"/>
  <c r="C129" i="4" s="1"/>
  <c r="Q217" i="4"/>
  <c r="T217" i="4" s="1"/>
  <c r="C217" i="4" s="1"/>
  <c r="Q47" i="4"/>
  <c r="T47" i="4" s="1"/>
  <c r="C47" i="4" s="1"/>
  <c r="Q271" i="4"/>
  <c r="T271" i="4" s="1"/>
  <c r="C271" i="4" s="1"/>
  <c r="Q174" i="4"/>
  <c r="T174" i="4" s="1"/>
  <c r="C174" i="4" s="1"/>
  <c r="Q366" i="4"/>
  <c r="T366" i="4" s="1"/>
  <c r="C366" i="4" s="1"/>
  <c r="Q231" i="4"/>
  <c r="T231" i="4" s="1"/>
  <c r="C231" i="4" s="1"/>
  <c r="Q384" i="4"/>
  <c r="T384" i="4" s="1"/>
  <c r="C384" i="4" s="1"/>
  <c r="Q165" i="4"/>
  <c r="T165" i="4" s="1"/>
  <c r="C165" i="4" s="1"/>
  <c r="Q398" i="4"/>
  <c r="T398" i="4" s="1"/>
  <c r="C398" i="4" s="1"/>
  <c r="Q146" i="4"/>
  <c r="T146" i="4" s="1"/>
  <c r="C146" i="4" s="1"/>
  <c r="Q282" i="4"/>
  <c r="T282" i="4" s="1"/>
  <c r="C282" i="4" s="1"/>
  <c r="Q339" i="4"/>
  <c r="T339" i="4" s="1"/>
  <c r="C339" i="4" s="1"/>
  <c r="Q300" i="4"/>
  <c r="T300" i="4" s="1"/>
  <c r="C300" i="4" s="1"/>
  <c r="Q297" i="4"/>
  <c r="T297" i="4" s="1"/>
  <c r="C297" i="4" s="1"/>
  <c r="Q305" i="4"/>
  <c r="T305" i="4" s="1"/>
  <c r="C305" i="4" s="1"/>
  <c r="Q287" i="4"/>
  <c r="T287" i="4" s="1"/>
  <c r="C287" i="4" s="1"/>
  <c r="Q43" i="4"/>
  <c r="T43" i="4" s="1"/>
  <c r="C43" i="4" s="1"/>
  <c r="Q299" i="4"/>
  <c r="T299" i="4" s="1"/>
  <c r="C299" i="4" s="1"/>
  <c r="B401" i="4"/>
  <c r="Q79" i="4"/>
  <c r="T79" i="4" s="1"/>
  <c r="C79" i="4" s="1"/>
  <c r="Q76" i="4"/>
  <c r="T76" i="4" s="1"/>
  <c r="C76" i="4" s="1"/>
  <c r="Q248" i="4"/>
  <c r="T248" i="4" s="1"/>
  <c r="C248" i="4" s="1"/>
  <c r="Q346" i="4"/>
  <c r="T346" i="4" s="1"/>
  <c r="C346" i="4" s="1"/>
  <c r="Q329" i="4"/>
  <c r="T329" i="4" s="1"/>
  <c r="C329" i="4" s="1"/>
  <c r="Q373" i="4"/>
  <c r="T373" i="4" s="1"/>
  <c r="C373" i="4" s="1"/>
  <c r="Q58" i="4"/>
  <c r="T58" i="4" s="1"/>
  <c r="C58" i="4" s="1"/>
  <c r="Q314" i="4"/>
  <c r="T314" i="4" s="1"/>
  <c r="C314" i="4" s="1"/>
  <c r="Q335" i="4"/>
  <c r="T335" i="4" s="1"/>
  <c r="C335" i="4" s="1"/>
  <c r="Q318" i="4"/>
  <c r="T318" i="4" s="1"/>
  <c r="C318" i="4" s="1"/>
  <c r="Q354" i="4"/>
  <c r="T354" i="4" s="1"/>
  <c r="C354" i="4" s="1"/>
  <c r="Q267" i="4"/>
  <c r="T267" i="4" s="1"/>
  <c r="C267" i="4" s="1"/>
  <c r="Q331" i="4"/>
  <c r="T331" i="4" s="1"/>
  <c r="C331" i="4" s="1"/>
  <c r="Q136" i="4"/>
  <c r="T136" i="4" s="1"/>
  <c r="C136" i="4" s="1"/>
  <c r="Q53" i="4"/>
  <c r="T53" i="4" s="1"/>
  <c r="C53" i="4" s="1"/>
  <c r="Q90" i="4"/>
  <c r="T90" i="4" s="1"/>
  <c r="Q342" i="4"/>
  <c r="T342" i="4" s="1"/>
  <c r="C342" i="4" s="1"/>
  <c r="Q240" i="2"/>
  <c r="J240" i="2" s="1"/>
  <c r="H235" i="4" s="1"/>
  <c r="Q81" i="2"/>
  <c r="Q389" i="2"/>
  <c r="J389" i="2" s="1"/>
  <c r="H384" i="4" s="1"/>
  <c r="Q115" i="2"/>
  <c r="Q352" i="2"/>
  <c r="Q97" i="2"/>
  <c r="Q148" i="2"/>
  <c r="Q227" i="2"/>
  <c r="J227" i="2" s="1"/>
  <c r="H222" i="4" s="1"/>
  <c r="Q65" i="2"/>
  <c r="Q203" i="2"/>
  <c r="Q368" i="2"/>
  <c r="J368" i="2" s="1"/>
  <c r="Q288" i="2"/>
  <c r="Q45" i="2"/>
  <c r="Q343" i="2"/>
  <c r="Q304" i="2"/>
  <c r="Q397" i="2"/>
  <c r="J397" i="2" s="1"/>
  <c r="H392" i="4" s="1"/>
  <c r="U241" i="4"/>
  <c r="Q164" i="2"/>
  <c r="Q180" i="2"/>
  <c r="Q22" i="2"/>
  <c r="Q196" i="2"/>
  <c r="Q212" i="2"/>
  <c r="J212" i="2" s="1"/>
  <c r="H207" i="4" s="1"/>
  <c r="U243" i="4"/>
  <c r="B243" i="4"/>
  <c r="B242" i="4"/>
  <c r="U242" i="4"/>
  <c r="U404" i="4"/>
  <c r="B404" i="4"/>
  <c r="B379" i="4"/>
  <c r="U379" i="4"/>
  <c r="U402" i="4"/>
  <c r="B402" i="4"/>
  <c r="B403" i="4"/>
  <c r="U403" i="4"/>
  <c r="U378" i="4"/>
  <c r="B378" i="4"/>
  <c r="Q373" i="2"/>
  <c r="J373" i="2" s="1"/>
  <c r="H368" i="4" s="1"/>
  <c r="U400" i="4"/>
  <c r="B400" i="4"/>
  <c r="Q136" i="2"/>
  <c r="Q33" i="2"/>
  <c r="Q41" i="2"/>
  <c r="Q69" i="2"/>
  <c r="Q20" i="2"/>
  <c r="Q32" i="2"/>
  <c r="J32" i="2" s="1"/>
  <c r="H27" i="4" s="1"/>
  <c r="Q56" i="2"/>
  <c r="Q68" i="2"/>
  <c r="Q84" i="2"/>
  <c r="Q96" i="2"/>
  <c r="Q101" i="2"/>
  <c r="Q251" i="2"/>
  <c r="Q347" i="2"/>
  <c r="Q85" i="2"/>
  <c r="Q117" i="2"/>
  <c r="Q47" i="2"/>
  <c r="Q335" i="2"/>
  <c r="Q29" i="2"/>
  <c r="Q37" i="2"/>
  <c r="Q53" i="2"/>
  <c r="Q395" i="2"/>
  <c r="J395" i="2" s="1"/>
  <c r="H390" i="4" s="1"/>
  <c r="Q17" i="2"/>
  <c r="Q24" i="2"/>
  <c r="Q36" i="2"/>
  <c r="Q64" i="2"/>
  <c r="Q80" i="2"/>
  <c r="Q92" i="2"/>
  <c r="Q108" i="2"/>
  <c r="Q116" i="2"/>
  <c r="Q331" i="2"/>
  <c r="Q351" i="2"/>
  <c r="Q49" i="2"/>
  <c r="Q140" i="2"/>
  <c r="Q168" i="2"/>
  <c r="Q208" i="2"/>
  <c r="Q220" i="2"/>
  <c r="J220" i="2" s="1"/>
  <c r="H215" i="4" s="1"/>
  <c r="Q371" i="2"/>
  <c r="J371" i="2" s="1"/>
  <c r="Q112" i="2"/>
  <c r="Q124" i="2"/>
  <c r="Q236" i="2"/>
  <c r="J236" i="2" s="1"/>
  <c r="H231" i="4" s="1"/>
  <c r="Q19" i="2"/>
  <c r="Q57" i="2"/>
  <c r="Q89" i="2"/>
  <c r="Q121" i="2"/>
  <c r="Q129" i="2"/>
  <c r="Q137" i="2"/>
  <c r="Q145" i="2"/>
  <c r="Q153" i="2"/>
  <c r="Q161" i="2"/>
  <c r="Q169" i="2"/>
  <c r="Q177" i="2"/>
  <c r="Q185" i="2"/>
  <c r="Q193" i="2"/>
  <c r="Q201" i="2"/>
  <c r="Q209" i="2"/>
  <c r="Q217" i="2"/>
  <c r="J217" i="2" s="1"/>
  <c r="H212" i="4" s="1"/>
  <c r="Q225" i="2"/>
  <c r="J225" i="2" s="1"/>
  <c r="H220" i="4" s="1"/>
  <c r="Q233" i="2"/>
  <c r="J233" i="2" s="1"/>
  <c r="H228" i="4" s="1"/>
  <c r="Q241" i="2"/>
  <c r="J241" i="2" s="1"/>
  <c r="H236" i="4" s="1"/>
  <c r="Q249" i="2"/>
  <c r="J249" i="2" s="1"/>
  <c r="H244" i="4" s="1"/>
  <c r="Q257" i="2"/>
  <c r="Q265" i="2"/>
  <c r="Q273" i="2"/>
  <c r="Q281" i="2"/>
  <c r="Q289" i="2"/>
  <c r="Q297" i="2"/>
  <c r="Q305" i="2"/>
  <c r="Q313" i="2"/>
  <c r="Q321" i="2"/>
  <c r="Q329" i="2"/>
  <c r="Q337" i="2"/>
  <c r="Q345" i="2"/>
  <c r="Q353" i="2"/>
  <c r="Q361" i="2"/>
  <c r="J361" i="2" s="1"/>
  <c r="H356" i="4" s="1"/>
  <c r="Q52" i="2"/>
  <c r="Q73" i="2"/>
  <c r="Q105" i="2"/>
  <c r="Q125" i="2"/>
  <c r="Q133" i="2"/>
  <c r="Q141" i="2"/>
  <c r="Q149" i="2"/>
  <c r="Q157" i="2"/>
  <c r="Q165" i="2"/>
  <c r="Q173" i="2"/>
  <c r="Q181" i="2"/>
  <c r="Q189" i="2"/>
  <c r="Q197" i="2"/>
  <c r="Q205" i="2"/>
  <c r="Q213" i="2"/>
  <c r="J213" i="2" s="1"/>
  <c r="H208" i="4" s="1"/>
  <c r="Q221" i="2"/>
  <c r="J221" i="2" s="1"/>
  <c r="H216" i="4" s="1"/>
  <c r="Q229" i="2"/>
  <c r="J229" i="2" s="1"/>
  <c r="H224" i="4" s="1"/>
  <c r="Q237" i="2"/>
  <c r="J237" i="2" s="1"/>
  <c r="H232" i="4" s="1"/>
  <c r="Q245" i="2"/>
  <c r="J245" i="2" s="1"/>
  <c r="H240" i="4" s="1"/>
  <c r="Q253" i="2"/>
  <c r="Q261" i="2"/>
  <c r="Q269" i="2"/>
  <c r="Q277" i="2"/>
  <c r="Q285" i="2"/>
  <c r="Q293" i="2"/>
  <c r="Q301" i="2"/>
  <c r="Q309" i="2"/>
  <c r="Q317" i="2"/>
  <c r="Q325" i="2"/>
  <c r="Q333" i="2"/>
  <c r="Q341" i="2"/>
  <c r="Q349" i="2"/>
  <c r="Q357" i="2"/>
  <c r="AA14" i="4" l="1"/>
  <c r="C89" i="4"/>
  <c r="C96" i="4"/>
  <c r="C90" i="4"/>
  <c r="C97" i="4"/>
  <c r="B240" i="4"/>
  <c r="U240" i="4"/>
  <c r="B244" i="4"/>
  <c r="U244" i="4"/>
  <c r="N11" i="4"/>
  <c r="T11" i="4" l="1"/>
  <c r="C11" i="4" s="1"/>
  <c r="P11" i="4"/>
  <c r="Q11" i="4"/>
  <c r="O11" i="4"/>
  <c r="H205" i="4"/>
  <c r="J30" i="2"/>
  <c r="H25" i="4" s="1"/>
  <c r="H377" i="4"/>
  <c r="B377" i="4" l="1"/>
  <c r="U377" i="4"/>
  <c r="AE33" i="4"/>
  <c r="AE36" i="4"/>
  <c r="AE35" i="4"/>
  <c r="AE34" i="4"/>
  <c r="AF36" i="4"/>
  <c r="AF35" i="4"/>
  <c r="AF34" i="4"/>
  <c r="AF33" i="4"/>
  <c r="H10" i="4"/>
  <c r="M16" i="2"/>
  <c r="M17" i="2" l="1"/>
  <c r="M18" i="2" s="1"/>
  <c r="M19" i="2" s="1"/>
  <c r="M20" i="2" s="1"/>
  <c r="J311" i="2"/>
  <c r="H306" i="4" s="1"/>
  <c r="J321" i="2"/>
  <c r="H316" i="4" s="1"/>
  <c r="J267" i="2"/>
  <c r="H262" i="4" s="1"/>
  <c r="J194" i="2"/>
  <c r="H189" i="4" s="1"/>
  <c r="J358" i="2"/>
  <c r="H353" i="4" s="1"/>
  <c r="J285" i="2"/>
  <c r="H280" i="4" s="1"/>
  <c r="J297" i="2"/>
  <c r="H292" i="4" s="1"/>
  <c r="J290" i="2"/>
  <c r="H285" i="4" s="1"/>
  <c r="J287" i="2"/>
  <c r="H282" i="4" s="1"/>
  <c r="J172" i="2"/>
  <c r="H167" i="4" s="1"/>
  <c r="J20" i="2"/>
  <c r="H15" i="4" s="1"/>
  <c r="J271" i="2"/>
  <c r="H266" i="4" s="1"/>
  <c r="J202" i="2"/>
  <c r="H197" i="4" s="1"/>
  <c r="J322" i="2"/>
  <c r="H317" i="4" s="1"/>
  <c r="J301" i="2"/>
  <c r="H296" i="4" s="1"/>
  <c r="J48" i="2"/>
  <c r="H43" i="4" s="1"/>
  <c r="J334" i="2"/>
  <c r="H329" i="4" s="1"/>
  <c r="J274" i="2"/>
  <c r="H269" i="4" s="1"/>
  <c r="J254" i="2"/>
  <c r="H249" i="4" s="1"/>
  <c r="J207" i="2"/>
  <c r="H202" i="4" s="1"/>
  <c r="J183" i="2"/>
  <c r="H178" i="4" s="1"/>
  <c r="J170" i="2"/>
  <c r="H165" i="4" s="1"/>
  <c r="J60" i="2"/>
  <c r="H55" i="4" s="1"/>
  <c r="J205" i="2"/>
  <c r="H200" i="4" s="1"/>
  <c r="J66" i="2"/>
  <c r="H61" i="4" s="1"/>
  <c r="H367" i="4"/>
  <c r="J203" i="2"/>
  <c r="H198" i="4" s="1"/>
  <c r="J360" i="2"/>
  <c r="H355" i="4" s="1"/>
  <c r="J348" i="2"/>
  <c r="H343" i="4" s="1"/>
  <c r="J329" i="2"/>
  <c r="H324" i="4" s="1"/>
  <c r="J323" i="2"/>
  <c r="H318" i="4" s="1"/>
  <c r="J305" i="2"/>
  <c r="H300" i="4" s="1"/>
  <c r="J275" i="2"/>
  <c r="H270" i="4" s="1"/>
  <c r="J187" i="2"/>
  <c r="H182" i="4" s="1"/>
  <c r="J51" i="2"/>
  <c r="H46" i="4" s="1"/>
  <c r="J257" i="2"/>
  <c r="H252" i="4" s="1"/>
  <c r="J190" i="2"/>
  <c r="H185" i="4" s="1"/>
  <c r="J352" i="2"/>
  <c r="H347" i="4" s="1"/>
  <c r="J338" i="2"/>
  <c r="H333" i="4" s="1"/>
  <c r="J327" i="2"/>
  <c r="H322" i="4" s="1"/>
  <c r="J315" i="2"/>
  <c r="H310" i="4" s="1"/>
  <c r="J298" i="2"/>
  <c r="H293" i="4" s="1"/>
  <c r="J263" i="2"/>
  <c r="H258" i="4" s="1"/>
  <c r="J67" i="2"/>
  <c r="H62" i="4" s="1"/>
  <c r="J42" i="2"/>
  <c r="H37" i="4" s="1"/>
  <c r="J209" i="2"/>
  <c r="H204" i="4" s="1"/>
  <c r="H363" i="4"/>
  <c r="J313" i="2"/>
  <c r="H308" i="4" s="1"/>
  <c r="J188" i="2"/>
  <c r="H183" i="4" s="1"/>
  <c r="J176" i="2"/>
  <c r="H171" i="4" s="1"/>
  <c r="J59" i="2"/>
  <c r="H54" i="4" s="1"/>
  <c r="J52" i="2"/>
  <c r="H47" i="4" s="1"/>
  <c r="J343" i="2"/>
  <c r="H338" i="4" s="1"/>
  <c r="J279" i="2"/>
  <c r="H274" i="4" s="1"/>
  <c r="J208" i="2"/>
  <c r="H203" i="4" s="1"/>
  <c r="J197" i="2"/>
  <c r="H192" i="4" s="1"/>
  <c r="J184" i="2"/>
  <c r="H179" i="4" s="1"/>
  <c r="J165" i="2"/>
  <c r="H160" i="4" s="1"/>
  <c r="J68" i="2"/>
  <c r="H63" i="4" s="1"/>
  <c r="J63" i="2"/>
  <c r="H58" i="4" s="1"/>
  <c r="J58" i="2"/>
  <c r="H53" i="4" s="1"/>
  <c r="J342" i="2"/>
  <c r="H337" i="4" s="1"/>
  <c r="J309" i="2"/>
  <c r="H304" i="4" s="1"/>
  <c r="J293" i="2"/>
  <c r="H288" i="4" s="1"/>
  <c r="J260" i="2"/>
  <c r="H255" i="4" s="1"/>
  <c r="J255" i="2"/>
  <c r="H250" i="4" s="1"/>
  <c r="J204" i="2"/>
  <c r="H199" i="4" s="1"/>
  <c r="J179" i="2"/>
  <c r="H174" i="4" s="1"/>
  <c r="J174" i="2"/>
  <c r="H169" i="4" s="1"/>
  <c r="J40" i="2"/>
  <c r="H35" i="4" s="1"/>
  <c r="J354" i="2"/>
  <c r="H349" i="4" s="1"/>
  <c r="J350" i="2"/>
  <c r="H345" i="4" s="1"/>
  <c r="J341" i="2"/>
  <c r="H336" i="4" s="1"/>
  <c r="J282" i="2"/>
  <c r="H277" i="4" s="1"/>
  <c r="J196" i="2"/>
  <c r="H191" i="4" s="1"/>
  <c r="J191" i="2"/>
  <c r="H186" i="4" s="1"/>
  <c r="J72" i="2"/>
  <c r="H67" i="4" s="1"/>
  <c r="J44" i="2"/>
  <c r="H39" i="4" s="1"/>
  <c r="J18" i="2"/>
  <c r="H13" i="4" s="1"/>
  <c r="J344" i="2"/>
  <c r="H339" i="4" s="1"/>
  <c r="J331" i="2"/>
  <c r="H326" i="4" s="1"/>
  <c r="J199" i="2"/>
  <c r="H194" i="4" s="1"/>
  <c r="J353" i="2"/>
  <c r="H348" i="4" s="1"/>
  <c r="J340" i="2"/>
  <c r="H335" i="4" s="1"/>
  <c r="J281" i="2"/>
  <c r="H276" i="4" s="1"/>
  <c r="J206" i="2"/>
  <c r="H201" i="4" s="1"/>
  <c r="J54" i="2"/>
  <c r="H49" i="4" s="1"/>
  <c r="J295" i="2"/>
  <c r="H290" i="4" s="1"/>
  <c r="J258" i="2"/>
  <c r="H253" i="4" s="1"/>
  <c r="J349" i="2"/>
  <c r="H344" i="4" s="1"/>
  <c r="J317" i="2"/>
  <c r="H312" i="4" s="1"/>
  <c r="J356" i="2"/>
  <c r="H351" i="4" s="1"/>
  <c r="J283" i="2"/>
  <c r="H278" i="4" s="1"/>
  <c r="J306" i="2"/>
  <c r="H301" i="4" s="1"/>
  <c r="J265" i="2"/>
  <c r="H260" i="4" s="1"/>
  <c r="J252" i="2"/>
  <c r="H247" i="4" s="1"/>
  <c r="J167" i="2"/>
  <c r="H162" i="4" s="1"/>
  <c r="J50" i="2"/>
  <c r="H45" i="4" s="1"/>
  <c r="J71" i="2"/>
  <c r="H66" i="4" s="1"/>
  <c r="J62" i="2"/>
  <c r="H57" i="4" s="1"/>
  <c r="J22" i="2"/>
  <c r="H17" i="4" s="1"/>
  <c r="J319" i="2"/>
  <c r="H314" i="4" s="1"/>
  <c r="J307" i="2"/>
  <c r="H302" i="4" s="1"/>
  <c r="J289" i="2"/>
  <c r="H284" i="4" s="1"/>
  <c r="J259" i="2"/>
  <c r="H254" i="4" s="1"/>
  <c r="J193" i="2"/>
  <c r="H188" i="4" s="1"/>
  <c r="J168" i="2"/>
  <c r="H163" i="4" s="1"/>
  <c r="J43" i="2"/>
  <c r="H38" i="4" s="1"/>
  <c r="J333" i="2"/>
  <c r="H328" i="4" s="1"/>
  <c r="J330" i="2"/>
  <c r="H325" i="4" s="1"/>
  <c r="J277" i="2"/>
  <c r="H272" i="4" s="1"/>
  <c r="J266" i="2"/>
  <c r="H261" i="4" s="1"/>
  <c r="J256" i="2"/>
  <c r="H251" i="4" s="1"/>
  <c r="J253" i="2"/>
  <c r="H248" i="4" s="1"/>
  <c r="J186" i="2"/>
  <c r="H181" i="4" s="1"/>
  <c r="J178" i="2"/>
  <c r="H173" i="4" s="1"/>
  <c r="J171" i="2"/>
  <c r="H166" i="4" s="1"/>
  <c r="J70" i="2"/>
  <c r="H65" i="4" s="1"/>
  <c r="J56" i="2"/>
  <c r="H51" i="4" s="1"/>
  <c r="J47" i="2"/>
  <c r="H42" i="4" s="1"/>
  <c r="H365" i="4"/>
  <c r="J347" i="2"/>
  <c r="H342" i="4" s="1"/>
  <c r="J332" i="2"/>
  <c r="H327" i="4" s="1"/>
  <c r="J324" i="2"/>
  <c r="H319" i="4" s="1"/>
  <c r="J316" i="2"/>
  <c r="H311" i="4" s="1"/>
  <c r="J308" i="2"/>
  <c r="H303" i="4" s="1"/>
  <c r="J300" i="2"/>
  <c r="H295" i="4" s="1"/>
  <c r="J292" i="2"/>
  <c r="H287" i="4" s="1"/>
  <c r="J284" i="2"/>
  <c r="H279" i="4" s="1"/>
  <c r="J276" i="2"/>
  <c r="H271" i="4" s="1"/>
  <c r="J268" i="2"/>
  <c r="H263" i="4" s="1"/>
  <c r="J175" i="2"/>
  <c r="H170" i="4" s="1"/>
  <c r="J166" i="2"/>
  <c r="H161" i="4" s="1"/>
  <c r="H376" i="4"/>
  <c r="J351" i="2"/>
  <c r="H346" i="4" s="1"/>
  <c r="J335" i="2"/>
  <c r="H330" i="4" s="1"/>
  <c r="J326" i="2"/>
  <c r="H321" i="4" s="1"/>
  <c r="J318" i="2"/>
  <c r="H313" i="4" s="1"/>
  <c r="J310" i="2"/>
  <c r="H305" i="4" s="1"/>
  <c r="J302" i="2"/>
  <c r="H297" i="4" s="1"/>
  <c r="J294" i="2"/>
  <c r="H289" i="4" s="1"/>
  <c r="J286" i="2"/>
  <c r="H281" i="4" s="1"/>
  <c r="J278" i="2"/>
  <c r="H273" i="4" s="1"/>
  <c r="J270" i="2"/>
  <c r="H265" i="4" s="1"/>
  <c r="J262" i="2"/>
  <c r="H257" i="4" s="1"/>
  <c r="H364" i="4"/>
  <c r="J346" i="2"/>
  <c r="H341" i="4" s="1"/>
  <c r="J355" i="2"/>
  <c r="H350" i="4" s="1"/>
  <c r="J339" i="2"/>
  <c r="H334" i="4" s="1"/>
  <c r="J328" i="2"/>
  <c r="H323" i="4" s="1"/>
  <c r="J320" i="2"/>
  <c r="H315" i="4" s="1"/>
  <c r="J312" i="2"/>
  <c r="H307" i="4" s="1"/>
  <c r="J304" i="2"/>
  <c r="H299" i="4" s="1"/>
  <c r="J296" i="2"/>
  <c r="H291" i="4" s="1"/>
  <c r="J288" i="2"/>
  <c r="H283" i="4" s="1"/>
  <c r="J280" i="2"/>
  <c r="H275" i="4" s="1"/>
  <c r="J272" i="2"/>
  <c r="H267" i="4" s="1"/>
  <c r="J264" i="2"/>
  <c r="H259" i="4" s="1"/>
  <c r="J185" i="2"/>
  <c r="H180" i="4" s="1"/>
  <c r="J169" i="2"/>
  <c r="H164" i="4" s="1"/>
  <c r="J69" i="2"/>
  <c r="H64" i="4" s="1"/>
  <c r="J65" i="2"/>
  <c r="H60" i="4" s="1"/>
  <c r="J61" i="2"/>
  <c r="H56" i="4" s="1"/>
  <c r="J57" i="2"/>
  <c r="H52" i="4" s="1"/>
  <c r="J53" i="2"/>
  <c r="H48" i="4" s="1"/>
  <c r="J49" i="2"/>
  <c r="H44" i="4" s="1"/>
  <c r="J45" i="2"/>
  <c r="H40" i="4" s="1"/>
  <c r="J41" i="2"/>
  <c r="H36" i="4" s="1"/>
  <c r="J21" i="2"/>
  <c r="H16" i="4" s="1"/>
  <c r="M21" i="2" l="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3" i="2" s="1"/>
  <c r="M44" i="2" s="1"/>
  <c r="M45" i="2" s="1"/>
  <c r="M46" i="2" s="1"/>
  <c r="M47" i="2" s="1"/>
  <c r="M48" i="2" s="1"/>
  <c r="M49" i="2" s="1"/>
  <c r="M50" i="2" s="1"/>
  <c r="M51" i="2" s="1"/>
  <c r="M52" i="2" s="1"/>
  <c r="M53" i="2" s="1"/>
  <c r="M54" i="2" s="1"/>
  <c r="M55" i="2" s="1"/>
  <c r="M56" i="2" s="1"/>
  <c r="M57" i="2" s="1"/>
  <c r="M58" i="2" s="1"/>
  <c r="M59" i="2" s="1"/>
  <c r="M60" i="2" s="1"/>
  <c r="M61" i="2" s="1"/>
  <c r="M62" i="2" s="1"/>
  <c r="M63" i="2" s="1"/>
  <c r="M64" i="2" s="1"/>
  <c r="M65" i="2" s="1"/>
  <c r="M66" i="2" s="1"/>
  <c r="M67" i="2" s="1"/>
  <c r="M68" i="2" s="1"/>
  <c r="M69" i="2" s="1"/>
  <c r="M70" i="2" s="1"/>
  <c r="M71" i="2" s="1"/>
  <c r="M72" i="2" s="1"/>
  <c r="M73" i="2" s="1"/>
  <c r="M74" i="2" s="1"/>
  <c r="M75" i="2" s="1"/>
  <c r="M76" i="2" s="1"/>
  <c r="M77" i="2" s="1"/>
  <c r="M78" i="2" s="1"/>
  <c r="M79" i="2" s="1"/>
  <c r="M80" i="2" s="1"/>
  <c r="M81" i="2" s="1"/>
  <c r="M82" i="2" s="1"/>
  <c r="M83" i="2" s="1"/>
  <c r="M84" i="2" s="1"/>
  <c r="M85" i="2" s="1"/>
  <c r="M86" i="2" s="1"/>
  <c r="M87" i="2" s="1"/>
  <c r="M88" i="2" s="1"/>
  <c r="M89" i="2" s="1"/>
  <c r="M90" i="2" s="1"/>
  <c r="M91" i="2" s="1"/>
  <c r="M92" i="2" s="1"/>
  <c r="M93" i="2" s="1"/>
  <c r="M94" i="2" s="1"/>
  <c r="M95" i="2" s="1"/>
  <c r="M96" i="2" s="1"/>
  <c r="M97" i="2" s="1"/>
  <c r="M98" i="2" s="1"/>
  <c r="M99" i="2" s="1"/>
  <c r="M100" i="2" s="1"/>
  <c r="M101" i="2" s="1"/>
  <c r="M102" i="2" s="1"/>
  <c r="M103" i="2" s="1"/>
  <c r="M104" i="2" s="1"/>
  <c r="M105" i="2" s="1"/>
  <c r="M106" i="2" s="1"/>
  <c r="M107" i="2" s="1"/>
  <c r="M108" i="2" s="1"/>
  <c r="M109" i="2" s="1"/>
  <c r="M110" i="2" s="1"/>
  <c r="M111" i="2" s="1"/>
  <c r="M112" i="2" s="1"/>
  <c r="M113" i="2" s="1"/>
  <c r="M114" i="2" s="1"/>
  <c r="M115" i="2" s="1"/>
  <c r="M116" i="2" s="1"/>
  <c r="M117" i="2" s="1"/>
  <c r="M118" i="2" s="1"/>
  <c r="M119" i="2" s="1"/>
  <c r="M120" i="2" s="1"/>
  <c r="M121" i="2" s="1"/>
  <c r="M122" i="2" s="1"/>
  <c r="M123" i="2" s="1"/>
  <c r="M124" i="2" s="1"/>
  <c r="M125" i="2" s="1"/>
  <c r="M126" i="2" s="1"/>
  <c r="M127" i="2" s="1"/>
  <c r="M128" i="2" s="1"/>
  <c r="M129" i="2" s="1"/>
  <c r="M130" i="2" s="1"/>
  <c r="M131" i="2" s="1"/>
  <c r="M132" i="2" s="1"/>
  <c r="M133" i="2" s="1"/>
  <c r="M134" i="2" s="1"/>
  <c r="M135" i="2" s="1"/>
  <c r="M136" i="2" s="1"/>
  <c r="M137" i="2" s="1"/>
  <c r="M138" i="2" s="1"/>
  <c r="M139" i="2" s="1"/>
  <c r="M140" i="2" s="1"/>
  <c r="M141" i="2" s="1"/>
  <c r="M142" i="2" s="1"/>
  <c r="M143" i="2" s="1"/>
  <c r="M144" i="2" s="1"/>
  <c r="M145" i="2" s="1"/>
  <c r="M146" i="2" s="1"/>
  <c r="M147" i="2" s="1"/>
  <c r="M148" i="2" s="1"/>
  <c r="M149" i="2" s="1"/>
  <c r="M150" i="2" s="1"/>
  <c r="M151" i="2" s="1"/>
  <c r="M152" i="2" s="1"/>
  <c r="M153" i="2" s="1"/>
  <c r="M154" i="2" s="1"/>
  <c r="M155" i="2" s="1"/>
  <c r="M156" i="2" s="1"/>
  <c r="M157" i="2" s="1"/>
  <c r="M158" i="2" s="1"/>
  <c r="M159" i="2" s="1"/>
  <c r="M160" i="2" s="1"/>
  <c r="M161" i="2" s="1"/>
  <c r="M162" i="2" s="1"/>
  <c r="M163" i="2" s="1"/>
  <c r="M164" i="2" s="1"/>
  <c r="M165" i="2" s="1"/>
  <c r="M166" i="2" s="1"/>
  <c r="M167" i="2" s="1"/>
  <c r="M168" i="2" s="1"/>
  <c r="M169" i="2" s="1"/>
  <c r="M170" i="2" s="1"/>
  <c r="M171" i="2" s="1"/>
  <c r="M172" i="2" s="1"/>
  <c r="M173" i="2" s="1"/>
  <c r="M174" i="2" s="1"/>
  <c r="M175" i="2" s="1"/>
  <c r="M176" i="2" s="1"/>
  <c r="M177" i="2" s="1"/>
  <c r="M178" i="2" s="1"/>
  <c r="M179" i="2" s="1"/>
  <c r="M180" i="2" s="1"/>
  <c r="M181" i="2" s="1"/>
  <c r="M182" i="2" s="1"/>
  <c r="M183" i="2" s="1"/>
  <c r="M184" i="2" s="1"/>
  <c r="M185" i="2" s="1"/>
  <c r="M186" i="2" s="1"/>
  <c r="M187" i="2" s="1"/>
  <c r="M188" i="2" s="1"/>
  <c r="M189" i="2" s="1"/>
  <c r="M190" i="2" s="1"/>
  <c r="M191" i="2" s="1"/>
  <c r="M192" i="2" s="1"/>
  <c r="M193" i="2" s="1"/>
  <c r="M194" i="2" s="1"/>
  <c r="M195" i="2" s="1"/>
  <c r="M196" i="2" s="1"/>
  <c r="M197" i="2" s="1"/>
  <c r="M198" i="2" s="1"/>
  <c r="M199" i="2" s="1"/>
  <c r="M200" i="2" s="1"/>
  <c r="M201" i="2" s="1"/>
  <c r="M202" i="2" s="1"/>
  <c r="M203" i="2" s="1"/>
  <c r="M204" i="2" s="1"/>
  <c r="M205" i="2" s="1"/>
  <c r="M206" i="2" s="1"/>
  <c r="M207" i="2" s="1"/>
  <c r="M208" i="2" s="1"/>
  <c r="M209" i="2" s="1"/>
  <c r="M210" i="2" s="1"/>
  <c r="M211" i="2" s="1"/>
  <c r="M212" i="2" s="1"/>
  <c r="M213" i="2" s="1"/>
  <c r="M214" i="2" s="1"/>
  <c r="M215" i="2" s="1"/>
  <c r="M216" i="2" s="1"/>
  <c r="M217" i="2" s="1"/>
  <c r="M218" i="2" s="1"/>
  <c r="M219" i="2" s="1"/>
  <c r="M220" i="2" s="1"/>
  <c r="M221" i="2" s="1"/>
  <c r="M222" i="2" s="1"/>
  <c r="M223" i="2" s="1"/>
  <c r="M224" i="2" s="1"/>
  <c r="M225" i="2" s="1"/>
  <c r="M226" i="2" s="1"/>
  <c r="M227" i="2" s="1"/>
  <c r="M228" i="2" s="1"/>
  <c r="M229" i="2" s="1"/>
  <c r="M230" i="2" s="1"/>
  <c r="M231" i="2" s="1"/>
  <c r="M232" i="2" s="1"/>
  <c r="M233" i="2" s="1"/>
  <c r="M234" i="2" s="1"/>
  <c r="M235" i="2" s="1"/>
  <c r="M236" i="2" s="1"/>
  <c r="M237" i="2" s="1"/>
  <c r="M238" i="2" s="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3" i="2" s="1"/>
  <c r="M274"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08" i="2" s="1"/>
  <c r="M309" i="2" s="1"/>
  <c r="M310" i="2" s="1"/>
  <c r="M311" i="2" s="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M332" i="2" s="1"/>
  <c r="M333" i="2" s="1"/>
  <c r="M334" i="2" s="1"/>
  <c r="M335" i="2" s="1"/>
  <c r="M336" i="2" s="1"/>
  <c r="M337" i="2" s="1"/>
  <c r="M338" i="2" s="1"/>
  <c r="M339" i="2" s="1"/>
  <c r="M340" i="2" s="1"/>
  <c r="M341" i="2" s="1"/>
  <c r="M342" i="2" s="1"/>
  <c r="M343" i="2" s="1"/>
  <c r="M344" i="2" s="1"/>
  <c r="M345" i="2" s="1"/>
  <c r="M346" i="2" s="1"/>
  <c r="M347" i="2" s="1"/>
  <c r="M348" i="2" s="1"/>
  <c r="M349" i="2" s="1"/>
  <c r="M350" i="2" s="1"/>
  <c r="M351" i="2" s="1"/>
  <c r="M352" i="2" s="1"/>
  <c r="M353" i="2" s="1"/>
  <c r="M354" i="2" s="1"/>
  <c r="M355" i="2" s="1"/>
  <c r="M356" i="2" s="1"/>
  <c r="M357" i="2" s="1"/>
  <c r="M358" i="2" s="1"/>
  <c r="M359" i="2" s="1"/>
  <c r="M360" i="2" s="1"/>
  <c r="M361" i="2" s="1"/>
  <c r="M362" i="2" s="1"/>
  <c r="M363" i="2" s="1"/>
  <c r="M364" i="2" s="1"/>
  <c r="M365" i="2" s="1"/>
  <c r="M366" i="2" s="1"/>
  <c r="M367" i="2" s="1"/>
  <c r="M368" i="2" s="1"/>
  <c r="M369" i="2" s="1"/>
  <c r="M370" i="2" s="1"/>
  <c r="M371" i="2" s="1"/>
  <c r="M372" i="2" s="1"/>
  <c r="M373" i="2" s="1"/>
  <c r="M374" i="2" s="1"/>
  <c r="M375" i="2" s="1"/>
  <c r="M376" i="2" s="1"/>
  <c r="M377" i="2" s="1"/>
  <c r="M378" i="2" s="1"/>
  <c r="M379" i="2" s="1"/>
  <c r="M380" i="2" s="1"/>
  <c r="M381" i="2" s="1"/>
  <c r="M382" i="2" s="1"/>
  <c r="M383" i="2" s="1"/>
  <c r="M384" i="2" s="1"/>
  <c r="M385" i="2" s="1"/>
  <c r="M386" i="2" s="1"/>
  <c r="M387" i="2" s="1"/>
  <c r="M388" i="2" s="1"/>
  <c r="M389" i="2" s="1"/>
  <c r="M390" i="2" s="1"/>
  <c r="M391" i="2" s="1"/>
  <c r="M392" i="2" s="1"/>
  <c r="M393" i="2" s="1"/>
  <c r="M394" i="2" s="1"/>
  <c r="M395" i="2" s="1"/>
  <c r="M396" i="2" s="1"/>
  <c r="M397" i="2" s="1"/>
  <c r="M398" i="2" s="1"/>
  <c r="M399" i="2" s="1"/>
  <c r="M400" i="2" s="1"/>
  <c r="M401" i="2" s="1"/>
  <c r="M402" i="2" s="1"/>
  <c r="M403" i="2" s="1"/>
  <c r="M404" i="2" s="1"/>
  <c r="M405" i="2" s="1"/>
  <c r="M406" i="2" s="1"/>
  <c r="M407" i="2" s="1"/>
  <c r="M408" i="2" s="1"/>
  <c r="M409" i="2" s="1"/>
  <c r="M410" i="2" s="1"/>
  <c r="W35" i="4"/>
  <c r="W36" i="4" s="1"/>
  <c r="W37" i="4" s="1"/>
  <c r="W38" i="4" s="1"/>
  <c r="W39" i="4" s="1"/>
  <c r="B40" i="4" s="1"/>
  <c r="W247" i="4"/>
  <c r="W248" i="4" s="1"/>
  <c r="W249" i="4" s="1"/>
  <c r="W250" i="4" s="1"/>
  <c r="W251" i="4" s="1"/>
  <c r="W252" i="4" s="1"/>
  <c r="W253" i="4" s="1"/>
  <c r="W254" i="4" s="1"/>
  <c r="W255" i="4" s="1"/>
  <c r="B255" i="4" s="1"/>
  <c r="B376" i="4"/>
  <c r="U376" i="4"/>
  <c r="J73" i="2"/>
  <c r="H68" i="4" s="1"/>
  <c r="J105" i="2"/>
  <c r="H100" i="4" s="1"/>
  <c r="J150" i="2"/>
  <c r="H145" i="4" s="1"/>
  <c r="J134" i="2"/>
  <c r="H129" i="4" s="1"/>
  <c r="J99" i="2"/>
  <c r="H94" i="4" s="1"/>
  <c r="J111" i="2"/>
  <c r="H106" i="4" s="1"/>
  <c r="J75" i="2"/>
  <c r="H70" i="4" s="1"/>
  <c r="J129" i="2"/>
  <c r="H124" i="4" s="1"/>
  <c r="J161" i="2"/>
  <c r="H156" i="4" s="1"/>
  <c r="J87" i="2"/>
  <c r="H82" i="4" s="1"/>
  <c r="J77" i="2"/>
  <c r="H72" i="4" s="1"/>
  <c r="J109" i="2"/>
  <c r="H104" i="4" s="1"/>
  <c r="J78" i="2"/>
  <c r="H73" i="4" s="1"/>
  <c r="J163" i="2"/>
  <c r="H158" i="4" s="1"/>
  <c r="J103" i="2"/>
  <c r="H98" i="4" s="1"/>
  <c r="J102" i="2"/>
  <c r="H97" i="4" s="1"/>
  <c r="J98" i="2"/>
  <c r="H93" i="4" s="1"/>
  <c r="J90" i="2"/>
  <c r="H85" i="4" s="1"/>
  <c r="J107" i="2"/>
  <c r="H102" i="4" s="1"/>
  <c r="J81" i="2"/>
  <c r="H76" i="4" s="1"/>
  <c r="J97" i="2"/>
  <c r="H92" i="4" s="1"/>
  <c r="J113" i="2"/>
  <c r="H108" i="4" s="1"/>
  <c r="J149" i="2"/>
  <c r="H144" i="4" s="1"/>
  <c r="J162" i="2"/>
  <c r="H157" i="4" s="1"/>
  <c r="J83" i="2"/>
  <c r="H78" i="4" s="1"/>
  <c r="J115" i="2"/>
  <c r="H110" i="4" s="1"/>
  <c r="J138" i="2"/>
  <c r="H133" i="4" s="1"/>
  <c r="J158" i="2"/>
  <c r="H153" i="4" s="1"/>
  <c r="J95" i="2"/>
  <c r="H90" i="4" s="1"/>
  <c r="J79" i="2"/>
  <c r="H74" i="4" s="1"/>
  <c r="J160" i="2"/>
  <c r="H155" i="4" s="1"/>
  <c r="J74" i="2"/>
  <c r="H69" i="4" s="1"/>
  <c r="J130" i="2"/>
  <c r="H125" i="4" s="1"/>
  <c r="J119" i="2"/>
  <c r="H114" i="4" s="1"/>
  <c r="J118" i="2"/>
  <c r="H113" i="4" s="1"/>
  <c r="J122" i="2"/>
  <c r="H117" i="4" s="1"/>
  <c r="J89" i="2"/>
  <c r="H84" i="4" s="1"/>
  <c r="J137" i="2"/>
  <c r="H132" i="4" s="1"/>
  <c r="J159" i="2"/>
  <c r="H154" i="4" s="1"/>
  <c r="J154" i="2"/>
  <c r="H149" i="4" s="1"/>
  <c r="J145" i="2"/>
  <c r="H140" i="4" s="1"/>
  <c r="J91" i="2"/>
  <c r="H86" i="4" s="1"/>
  <c r="J142" i="2"/>
  <c r="H137" i="4" s="1"/>
  <c r="J126" i="2"/>
  <c r="H121" i="4" s="1"/>
  <c r="J93" i="2"/>
  <c r="H88" i="4" s="1"/>
  <c r="J153" i="2"/>
  <c r="H148" i="4" s="1"/>
  <c r="J133" i="2"/>
  <c r="H128" i="4" s="1"/>
  <c r="J110" i="2"/>
  <c r="H105" i="4" s="1"/>
  <c r="J127" i="2"/>
  <c r="H122" i="4" s="1"/>
  <c r="J155" i="2"/>
  <c r="H150" i="4" s="1"/>
  <c r="J106" i="2"/>
  <c r="H101" i="4" s="1"/>
  <c r="J85" i="2"/>
  <c r="H80" i="4" s="1"/>
  <c r="J101" i="2"/>
  <c r="H96" i="4" s="1"/>
  <c r="J117" i="2"/>
  <c r="H112" i="4" s="1"/>
  <c r="J124" i="2"/>
  <c r="H119" i="4" s="1"/>
  <c r="J94" i="2"/>
  <c r="H89" i="4" s="1"/>
  <c r="J82" i="2"/>
  <c r="H77" i="4" s="1"/>
  <c r="J139" i="2"/>
  <c r="H134" i="4" s="1"/>
  <c r="J114" i="2"/>
  <c r="H109" i="4" s="1"/>
  <c r="J86" i="2"/>
  <c r="H81" i="4" s="1"/>
  <c r="J151" i="2"/>
  <c r="H146" i="4" s="1"/>
  <c r="J143" i="2"/>
  <c r="H138" i="4" s="1"/>
  <c r="J123" i="2"/>
  <c r="H118" i="4" s="1"/>
  <c r="J146" i="2"/>
  <c r="H141" i="4" s="1"/>
  <c r="J135" i="2"/>
  <c r="H130" i="4" s="1"/>
  <c r="J27" i="2"/>
  <c r="H22" i="4" s="1"/>
  <c r="J25" i="2"/>
  <c r="H20" i="4" s="1"/>
  <c r="J28" i="2"/>
  <c r="H23" i="4" s="1"/>
  <c r="J23" i="2"/>
  <c r="H18" i="4" s="1"/>
  <c r="J29" i="2"/>
  <c r="H24" i="4" s="1"/>
  <c r="J26" i="2"/>
  <c r="H21" i="4" s="1"/>
  <c r="H375" i="4"/>
  <c r="J46" i="2"/>
  <c r="H41" i="4" s="1"/>
  <c r="J261" i="2"/>
  <c r="H256" i="4" s="1"/>
  <c r="J182" i="2"/>
  <c r="H177" i="4" s="1"/>
  <c r="J337" i="2"/>
  <c r="H332" i="4" s="1"/>
  <c r="J359" i="2"/>
  <c r="H354" i="4" s="1"/>
  <c r="J299" i="2"/>
  <c r="H294" i="4" s="1"/>
  <c r="J303" i="2"/>
  <c r="H298" i="4" s="1"/>
  <c r="J200" i="2"/>
  <c r="H195" i="4" s="1"/>
  <c r="J269" i="2"/>
  <c r="H264" i="4" s="1"/>
  <c r="J198" i="2"/>
  <c r="H193" i="4" s="1"/>
  <c r="J55" i="2"/>
  <c r="H50" i="4" s="1"/>
  <c r="J173" i="2"/>
  <c r="H168" i="4" s="1"/>
  <c r="J325" i="2"/>
  <c r="H320" i="4" s="1"/>
  <c r="J64" i="2"/>
  <c r="H59" i="4" s="1"/>
  <c r="J180" i="2"/>
  <c r="H175" i="4" s="1"/>
  <c r="J177" i="2"/>
  <c r="H172" i="4" s="1"/>
  <c r="J192" i="2"/>
  <c r="H187" i="4" s="1"/>
  <c r="H366" i="4"/>
  <c r="J336" i="2"/>
  <c r="H331" i="4" s="1"/>
  <c r="J201" i="2"/>
  <c r="H196" i="4" s="1"/>
  <c r="J181" i="2"/>
  <c r="H176" i="4" s="1"/>
  <c r="J345" i="2"/>
  <c r="H340" i="4" s="1"/>
  <c r="J195" i="2"/>
  <c r="H190" i="4" s="1"/>
  <c r="J357" i="2"/>
  <c r="H352" i="4" s="1"/>
  <c r="J273" i="2"/>
  <c r="H268" i="4" s="1"/>
  <c r="J291" i="2"/>
  <c r="H286" i="4" s="1"/>
  <c r="J314" i="2"/>
  <c r="H309" i="4" s="1"/>
  <c r="J17" i="2"/>
  <c r="H12" i="4" s="1"/>
  <c r="J19" i="2"/>
  <c r="H14" i="4" s="1"/>
  <c r="J164" i="2"/>
  <c r="H159" i="4" s="1"/>
  <c r="J189" i="2"/>
  <c r="H184" i="4" s="1"/>
  <c r="B38" i="4" l="1"/>
  <c r="B36" i="4"/>
  <c r="B35" i="4"/>
  <c r="B39" i="4"/>
  <c r="B37" i="4"/>
  <c r="AA13" i="4"/>
  <c r="B253" i="4"/>
  <c r="B252" i="4"/>
  <c r="B248" i="4"/>
  <c r="B250" i="4"/>
  <c r="B251" i="4"/>
  <c r="B247" i="4"/>
  <c r="B254" i="4"/>
  <c r="B249" i="4"/>
  <c r="B375" i="4"/>
  <c r="U375" i="4"/>
  <c r="W256" i="4"/>
  <c r="J148" i="2"/>
  <c r="H143" i="4" s="1"/>
  <c r="J96" i="2"/>
  <c r="H91" i="4" s="1"/>
  <c r="J152" i="2"/>
  <c r="H147" i="4" s="1"/>
  <c r="J132" i="2"/>
  <c r="H127" i="4" s="1"/>
  <c r="J156" i="2"/>
  <c r="H151" i="4" s="1"/>
  <c r="J108" i="2"/>
  <c r="H103" i="4" s="1"/>
  <c r="J144" i="2"/>
  <c r="H139" i="4" s="1"/>
  <c r="J84" i="2"/>
  <c r="H79" i="4" s="1"/>
  <c r="J125" i="2"/>
  <c r="H120" i="4" s="1"/>
  <c r="J88" i="2"/>
  <c r="H83" i="4" s="1"/>
  <c r="J121" i="2"/>
  <c r="H116" i="4" s="1"/>
  <c r="J157" i="2"/>
  <c r="H152" i="4" s="1"/>
  <c r="J140" i="2"/>
  <c r="H135" i="4" s="1"/>
  <c r="J100" i="2"/>
  <c r="H95" i="4" s="1"/>
  <c r="J92" i="2"/>
  <c r="H87" i="4" s="1"/>
  <c r="J141" i="2"/>
  <c r="H136" i="4" s="1"/>
  <c r="J112" i="2"/>
  <c r="H107" i="4" s="1"/>
  <c r="J136" i="2"/>
  <c r="H131" i="4" s="1"/>
  <c r="J128" i="2"/>
  <c r="H123" i="4" s="1"/>
  <c r="J147" i="2"/>
  <c r="H142" i="4" s="1"/>
  <c r="J104" i="2"/>
  <c r="H99" i="4" s="1"/>
  <c r="J76" i="2"/>
  <c r="H71" i="4" s="1"/>
  <c r="J80" i="2"/>
  <c r="H75" i="4" s="1"/>
  <c r="J131" i="2"/>
  <c r="H126" i="4" s="1"/>
  <c r="J120" i="2"/>
  <c r="H115" i="4" s="1"/>
  <c r="J116" i="2"/>
  <c r="H111" i="4" s="1"/>
  <c r="J24" i="2"/>
  <c r="H19" i="4" s="1"/>
  <c r="AA12" i="4" l="1"/>
  <c r="W257" i="4"/>
  <c r="B257" i="4"/>
  <c r="B256" i="4"/>
  <c r="W40" i="4" l="1"/>
  <c r="W258" i="4"/>
  <c r="B258" i="4" s="1"/>
  <c r="O16" i="2"/>
  <c r="W10" i="4"/>
  <c r="B10" i="4" s="1"/>
  <c r="W41" i="4" l="1"/>
  <c r="W42" i="4" s="1"/>
  <c r="B41" i="4"/>
  <c r="W259" i="4"/>
  <c r="W381" i="4"/>
  <c r="W382" i="4" s="1"/>
  <c r="Q16" i="2"/>
  <c r="J16" i="2" s="1"/>
  <c r="H11" i="4" s="1"/>
  <c r="K6" i="4" s="1"/>
  <c r="AB14" i="4"/>
  <c r="T381" i="4" s="1"/>
  <c r="C381" i="4" s="1"/>
  <c r="G11" i="4"/>
  <c r="V11" i="4" s="1"/>
  <c r="G10" i="4"/>
  <c r="V10" i="4" s="1"/>
  <c r="W43" i="4" l="1"/>
  <c r="W44" i="4" s="1"/>
  <c r="W45" i="4" s="1"/>
  <c r="B42" i="4"/>
  <c r="W260" i="4"/>
  <c r="B260" i="4" s="1"/>
  <c r="B43" i="4"/>
  <c r="B44" i="4"/>
  <c r="B259" i="4"/>
  <c r="W383" i="4"/>
  <c r="B382" i="4"/>
  <c r="W11" i="4"/>
  <c r="AA11" i="4"/>
  <c r="AB12" i="4"/>
  <c r="T34" i="4" s="1"/>
  <c r="C34" i="4" s="1"/>
  <c r="AB13" i="4"/>
  <c r="T246" i="4" s="1"/>
  <c r="C246" i="4" s="1"/>
  <c r="B45" i="4" l="1"/>
  <c r="W12" i="4"/>
  <c r="B12" i="4" s="1"/>
  <c r="B11" i="4"/>
  <c r="W261" i="4"/>
  <c r="W46" i="4"/>
  <c r="W47" i="4" s="1"/>
  <c r="W48" i="4" s="1"/>
  <c r="W384" i="4"/>
  <c r="B383" i="4"/>
  <c r="E11" i="4"/>
  <c r="F11" i="4"/>
  <c r="D11" i="4"/>
  <c r="W262" i="4" l="1"/>
  <c r="W263" i="4" s="1"/>
  <c r="B263" i="4" s="1"/>
  <c r="B262" i="4"/>
  <c r="B261" i="4"/>
  <c r="W13" i="4"/>
  <c r="W14" i="4" s="1"/>
  <c r="B14" i="4" s="1"/>
  <c r="B46" i="4"/>
  <c r="B47" i="4"/>
  <c r="B48" i="4"/>
  <c r="W49" i="4"/>
  <c r="W385" i="4"/>
  <c r="B384" i="4"/>
  <c r="U10" i="4"/>
  <c r="B264" i="4" l="1"/>
  <c r="W264" i="4"/>
  <c r="W265" i="4" s="1"/>
  <c r="B265" i="4" s="1"/>
  <c r="B13" i="4"/>
  <c r="W15" i="4"/>
  <c r="W16" i="4" s="1"/>
  <c r="B17" i="4" s="1"/>
  <c r="W50" i="4"/>
  <c r="B49" i="4"/>
  <c r="W386" i="4"/>
  <c r="B387" i="4" s="1"/>
  <c r="B385" i="4"/>
  <c r="U11" i="4"/>
  <c r="W266" i="4" l="1"/>
  <c r="B266" i="4"/>
  <c r="W267" i="4"/>
  <c r="B267" i="4"/>
  <c r="W17" i="4"/>
  <c r="W18" i="4" s="1"/>
  <c r="B16" i="4"/>
  <c r="B15" i="4"/>
  <c r="U12" i="4"/>
  <c r="U13" i="4" s="1"/>
  <c r="B20" i="4"/>
  <c r="W51" i="4"/>
  <c r="W52" i="4" s="1"/>
  <c r="B50" i="4"/>
  <c r="W387" i="4"/>
  <c r="B386" i="4"/>
  <c r="K4" i="4"/>
  <c r="K5" i="4"/>
  <c r="B19" i="4" l="1"/>
  <c r="W19" i="4"/>
  <c r="W20" i="4" s="1"/>
  <c r="W21" i="4" s="1"/>
  <c r="W22" i="4" s="1"/>
  <c r="B23" i="4" s="1"/>
  <c r="B271" i="4"/>
  <c r="W268" i="4"/>
  <c r="W269" i="4" s="1"/>
  <c r="B268" i="4"/>
  <c r="U14" i="4"/>
  <c r="U15" i="4" s="1"/>
  <c r="B51" i="4"/>
  <c r="B21" i="4"/>
  <c r="W53" i="4"/>
  <c r="W54" i="4" s="1"/>
  <c r="W55" i="4" s="1"/>
  <c r="W56" i="4" s="1"/>
  <c r="B56" i="4" s="1"/>
  <c r="B52" i="4"/>
  <c r="B18" i="4"/>
  <c r="W388" i="4"/>
  <c r="B388" i="4"/>
  <c r="K7" i="4"/>
  <c r="AB11" i="4"/>
  <c r="T10" i="4" s="1"/>
  <c r="C10" i="4" s="1"/>
  <c r="AA16" i="4"/>
  <c r="B269" i="4" l="1"/>
  <c r="W270" i="4"/>
  <c r="W271" i="4" s="1"/>
  <c r="B22" i="4"/>
  <c r="W23" i="4"/>
  <c r="W24" i="4" s="1"/>
  <c r="W25" i="4" s="1"/>
  <c r="B270" i="4"/>
  <c r="B55" i="4"/>
  <c r="B53" i="4"/>
  <c r="U16" i="4"/>
  <c r="B54" i="4"/>
  <c r="B273" i="4"/>
  <c r="W389" i="4"/>
  <c r="B389" i="4"/>
  <c r="W57" i="4"/>
  <c r="B272" i="4" l="1"/>
  <c r="W272" i="4"/>
  <c r="W273" i="4" s="1"/>
  <c r="W274" i="4" s="1"/>
  <c r="B275" i="4" s="1"/>
  <c r="B24" i="4"/>
  <c r="U17" i="4"/>
  <c r="W26" i="4"/>
  <c r="B25" i="4"/>
  <c r="B274" i="4"/>
  <c r="W58" i="4"/>
  <c r="W59" i="4" s="1"/>
  <c r="B59" i="4" s="1"/>
  <c r="B58" i="4"/>
  <c r="W390" i="4"/>
  <c r="B57" i="4"/>
  <c r="W275" i="4" l="1"/>
  <c r="W276" i="4" s="1"/>
  <c r="W277" i="4" s="1"/>
  <c r="W278" i="4" s="1"/>
  <c r="B276" i="4"/>
  <c r="U18" i="4"/>
  <c r="W27" i="4"/>
  <c r="B26" i="4"/>
  <c r="W391" i="4"/>
  <c r="W392" i="4" s="1"/>
  <c r="B390" i="4"/>
  <c r="W60" i="4"/>
  <c r="B60" i="4" s="1"/>
  <c r="B278" i="4" l="1"/>
  <c r="W279" i="4"/>
  <c r="B277" i="4"/>
  <c r="B281" i="4"/>
  <c r="U19" i="4"/>
  <c r="U20" i="4" s="1"/>
  <c r="U21" i="4" s="1"/>
  <c r="B279" i="4"/>
  <c r="W393" i="4"/>
  <c r="B392" i="4"/>
  <c r="B391" i="4"/>
  <c r="W28" i="4"/>
  <c r="W29" i="4" s="1"/>
  <c r="W30" i="4" s="1"/>
  <c r="W31" i="4" s="1"/>
  <c r="W32" i="4" s="1"/>
  <c r="W33" i="4" s="1"/>
  <c r="B27" i="4"/>
  <c r="W61" i="4"/>
  <c r="B61" i="4" s="1"/>
  <c r="B280" i="4" l="1"/>
  <c r="W280" i="4"/>
  <c r="W281" i="4" s="1"/>
  <c r="B34" i="4"/>
  <c r="B33" i="4"/>
  <c r="B286" i="4"/>
  <c r="B283" i="4"/>
  <c r="U22" i="4"/>
  <c r="W394" i="4"/>
  <c r="B395" i="4" s="1"/>
  <c r="B393" i="4"/>
  <c r="W62" i="4"/>
  <c r="W63" i="4" s="1"/>
  <c r="B282" i="4" l="1"/>
  <c r="W282" i="4"/>
  <c r="W283" i="4" s="1"/>
  <c r="W284" i="4" s="1"/>
  <c r="B284" i="4"/>
  <c r="B288" i="4"/>
  <c r="B291" i="4"/>
  <c r="U23" i="4"/>
  <c r="U24" i="4" s="1"/>
  <c r="U25" i="4" s="1"/>
  <c r="U26" i="4" s="1"/>
  <c r="U27" i="4" s="1"/>
  <c r="U33" i="4" s="1"/>
  <c r="B289" i="4"/>
  <c r="B394" i="4"/>
  <c r="W395" i="4"/>
  <c r="W396" i="4" s="1"/>
  <c r="B62" i="4"/>
  <c r="W64" i="4"/>
  <c r="B64" i="4" s="1"/>
  <c r="B63" i="4"/>
  <c r="B290" i="4" l="1"/>
  <c r="B285" i="4"/>
  <c r="W285" i="4"/>
  <c r="W286" i="4" s="1"/>
  <c r="B296" i="4"/>
  <c r="B293" i="4"/>
  <c r="U34" i="4"/>
  <c r="U35" i="4" s="1"/>
  <c r="U36" i="4" s="1"/>
  <c r="W397" i="4"/>
  <c r="B396" i="4"/>
  <c r="W65" i="4"/>
  <c r="B65" i="4" s="1"/>
  <c r="B287" i="4" l="1"/>
  <c r="W287" i="4"/>
  <c r="W288" i="4" s="1"/>
  <c r="W289" i="4" s="1"/>
  <c r="W290" i="4" s="1"/>
  <c r="W291" i="4" s="1"/>
  <c r="B295" i="4"/>
  <c r="B294" i="4"/>
  <c r="B298" i="4"/>
  <c r="B307" i="4"/>
  <c r="U37" i="4"/>
  <c r="W398" i="4"/>
  <c r="B397" i="4"/>
  <c r="W66" i="4"/>
  <c r="B66" i="4" s="1"/>
  <c r="B292" i="4" l="1"/>
  <c r="W292" i="4"/>
  <c r="W293" i="4" s="1"/>
  <c r="W294" i="4" s="1"/>
  <c r="W295" i="4" s="1"/>
  <c r="W296" i="4" s="1"/>
  <c r="B299" i="4"/>
  <c r="U38" i="4"/>
  <c r="U39" i="4" s="1"/>
  <c r="W399" i="4"/>
  <c r="B398" i="4"/>
  <c r="B301" i="4"/>
  <c r="W67" i="4"/>
  <c r="B67" i="4" s="1"/>
  <c r="B297" i="4" l="1"/>
  <c r="W297" i="4"/>
  <c r="W298" i="4" s="1"/>
  <c r="W299" i="4" s="1"/>
  <c r="W400" i="4"/>
  <c r="W401" i="4" s="1"/>
  <c r="W402" i="4" s="1"/>
  <c r="W403" i="4" s="1"/>
  <c r="W404" i="4" s="1"/>
  <c r="W405" i="4" s="1"/>
  <c r="B399" i="4"/>
  <c r="B313" i="4"/>
  <c r="B303" i="4"/>
  <c r="W68" i="4"/>
  <c r="W69" i="4" s="1"/>
  <c r="W70" i="4" s="1"/>
  <c r="B68" i="4"/>
  <c r="B300" i="4" l="1"/>
  <c r="W300" i="4"/>
  <c r="W301" i="4" s="1"/>
  <c r="B304" i="4"/>
  <c r="B69" i="4"/>
  <c r="B310" i="4"/>
  <c r="B314" i="4"/>
  <c r="B316" i="4"/>
  <c r="W71" i="4"/>
  <c r="W72" i="4" s="1"/>
  <c r="W73" i="4" s="1"/>
  <c r="W74" i="4" s="1"/>
  <c r="B70" i="4"/>
  <c r="B302" i="4" l="1"/>
  <c r="W302" i="4"/>
  <c r="W303" i="4" s="1"/>
  <c r="W304" i="4" s="1"/>
  <c r="W305" i="4" s="1"/>
  <c r="W306" i="4" s="1"/>
  <c r="W307" i="4" s="1"/>
  <c r="B315" i="4"/>
  <c r="B306" i="4"/>
  <c r="B71" i="4"/>
  <c r="B305" i="4"/>
  <c r="B317" i="4"/>
  <c r="B321" i="4"/>
  <c r="U40" i="4"/>
  <c r="U41" i="4" s="1"/>
  <c r="B73" i="4"/>
  <c r="B72" i="4"/>
  <c r="W75" i="4"/>
  <c r="B74" i="4"/>
  <c r="B308" i="4" l="1"/>
  <c r="W308" i="4"/>
  <c r="B318" i="4"/>
  <c r="B319" i="4"/>
  <c r="B320" i="4"/>
  <c r="B322" i="4"/>
  <c r="W76" i="4"/>
  <c r="B76" i="4" s="1"/>
  <c r="B75" i="4"/>
  <c r="U42" i="4"/>
  <c r="U43" i="4" s="1"/>
  <c r="B309" i="4" l="1"/>
  <c r="W309" i="4"/>
  <c r="W310" i="4" s="1"/>
  <c r="B323" i="4"/>
  <c r="B328" i="4"/>
  <c r="U44" i="4"/>
  <c r="U45" i="4" s="1"/>
  <c r="W77" i="4"/>
  <c r="W78" i="4" s="1"/>
  <c r="B311" i="4" l="1"/>
  <c r="W311" i="4"/>
  <c r="B329" i="4"/>
  <c r="B331" i="4"/>
  <c r="B324" i="4"/>
  <c r="B77" i="4"/>
  <c r="U46" i="4"/>
  <c r="U47" i="4" s="1"/>
  <c r="U48" i="4" s="1"/>
  <c r="U49" i="4" s="1"/>
  <c r="B78" i="4"/>
  <c r="W79" i="4"/>
  <c r="B312" i="4" l="1"/>
  <c r="W312" i="4"/>
  <c r="W313" i="4" s="1"/>
  <c r="W314" i="4" s="1"/>
  <c r="W315" i="4" s="1"/>
  <c r="W316" i="4" s="1"/>
  <c r="W317" i="4" s="1"/>
  <c r="W318" i="4" s="1"/>
  <c r="W319" i="4" s="1"/>
  <c r="W320" i="4" s="1"/>
  <c r="W321" i="4" s="1"/>
  <c r="W322" i="4" s="1"/>
  <c r="W323" i="4" s="1"/>
  <c r="W324" i="4" s="1"/>
  <c r="W325" i="4" s="1"/>
  <c r="B330" i="4"/>
  <c r="B325" i="4"/>
  <c r="B333" i="4"/>
  <c r="U50" i="4"/>
  <c r="W80" i="4"/>
  <c r="B79" i="4"/>
  <c r="B326" i="4" l="1"/>
  <c r="W326" i="4"/>
  <c r="B336" i="4"/>
  <c r="W81" i="4"/>
  <c r="W82" i="4" s="1"/>
  <c r="W83" i="4" s="1"/>
  <c r="B80" i="4"/>
  <c r="U51" i="4"/>
  <c r="U52" i="4" s="1"/>
  <c r="U53" i="4" s="1"/>
  <c r="U54" i="4" s="1"/>
  <c r="U55" i="4" s="1"/>
  <c r="B327" i="4" l="1"/>
  <c r="W327" i="4"/>
  <c r="W328" i="4" s="1"/>
  <c r="W329" i="4" s="1"/>
  <c r="W330" i="4" s="1"/>
  <c r="W331" i="4" s="1"/>
  <c r="B337" i="4"/>
  <c r="B81" i="4"/>
  <c r="U56" i="4"/>
  <c r="W84" i="4"/>
  <c r="B83" i="4"/>
  <c r="B82" i="4"/>
  <c r="B332" i="4" l="1"/>
  <c r="W332" i="4"/>
  <c r="W333" i="4" s="1"/>
  <c r="W334" i="4" s="1"/>
  <c r="B338" i="4"/>
  <c r="B341" i="4"/>
  <c r="U57" i="4"/>
  <c r="W85" i="4"/>
  <c r="B85" i="4" s="1"/>
  <c r="B84" i="4"/>
  <c r="B334" i="4" l="1"/>
  <c r="W335" i="4"/>
  <c r="B340" i="4"/>
  <c r="B342" i="4"/>
  <c r="U58" i="4"/>
  <c r="U59" i="4" s="1"/>
  <c r="W86" i="4"/>
  <c r="B86" i="4" s="1"/>
  <c r="B335" i="4" l="1"/>
  <c r="W336" i="4"/>
  <c r="W337" i="4" s="1"/>
  <c r="W338" i="4" s="1"/>
  <c r="W339" i="4" s="1"/>
  <c r="B345" i="4"/>
  <c r="B344" i="4"/>
  <c r="U60" i="4"/>
  <c r="U61" i="4" s="1"/>
  <c r="U62" i="4" s="1"/>
  <c r="W87" i="4"/>
  <c r="B87" i="4"/>
  <c r="B339" i="4" l="1"/>
  <c r="W340" i="4"/>
  <c r="W341" i="4" s="1"/>
  <c r="W342" i="4" s="1"/>
  <c r="W343" i="4" s="1"/>
  <c r="B348" i="4"/>
  <c r="B346" i="4"/>
  <c r="B347" i="4"/>
  <c r="U63" i="4"/>
  <c r="W88" i="4"/>
  <c r="W89" i="4" s="1"/>
  <c r="W90" i="4" s="1"/>
  <c r="B88" i="4"/>
  <c r="B343" i="4" l="1"/>
  <c r="W344" i="4"/>
  <c r="W345" i="4" s="1"/>
  <c r="W346" i="4" s="1"/>
  <c r="W347" i="4" s="1"/>
  <c r="W348" i="4" s="1"/>
  <c r="W349" i="4" s="1"/>
  <c r="W350" i="4" s="1"/>
  <c r="W351" i="4" s="1"/>
  <c r="B349" i="4"/>
  <c r="U64" i="4"/>
  <c r="B89" i="4"/>
  <c r="B90" i="4"/>
  <c r="W91" i="4"/>
  <c r="W92" i="4" s="1"/>
  <c r="B92" i="4" s="1"/>
  <c r="B350" i="4" l="1"/>
  <c r="W352" i="4"/>
  <c r="W353" i="4" s="1"/>
  <c r="B351" i="4"/>
  <c r="U65" i="4"/>
  <c r="B91" i="4"/>
  <c r="W93" i="4"/>
  <c r="B352" i="4" l="1"/>
  <c r="W354" i="4"/>
  <c r="B354" i="4" s="1"/>
  <c r="B353" i="4"/>
  <c r="U66" i="4"/>
  <c r="W94" i="4"/>
  <c r="W95" i="4" s="1"/>
  <c r="W96" i="4" s="1"/>
  <c r="B96" i="4" s="1"/>
  <c r="B94" i="4"/>
  <c r="B93" i="4"/>
  <c r="W355" i="4" l="1"/>
  <c r="W356" i="4" s="1"/>
  <c r="W357" i="4" s="1"/>
  <c r="B355" i="4"/>
  <c r="U67" i="4"/>
  <c r="B95" i="4"/>
  <c r="W97" i="4"/>
  <c r="W98" i="4" s="1"/>
  <c r="B357" i="4" l="1"/>
  <c r="B356" i="4"/>
  <c r="W358" i="4"/>
  <c r="B358" i="4" s="1"/>
  <c r="U68" i="4"/>
  <c r="B97" i="4"/>
  <c r="B98" i="4"/>
  <c r="W99" i="4"/>
  <c r="W100" i="4" s="1"/>
  <c r="W359" i="4" l="1"/>
  <c r="B359" i="4"/>
  <c r="U69" i="4"/>
  <c r="W101" i="4"/>
  <c r="B101" i="4" s="1"/>
  <c r="B100" i="4"/>
  <c r="B99" i="4"/>
  <c r="B362" i="4" l="1"/>
  <c r="B363" i="4"/>
  <c r="W360" i="4"/>
  <c r="B365" i="4"/>
  <c r="U70" i="4"/>
  <c r="W102" i="4"/>
  <c r="W103" i="4" s="1"/>
  <c r="W104" i="4" s="1"/>
  <c r="B361" i="4" l="1"/>
  <c r="W361" i="4"/>
  <c r="W362" i="4" s="1"/>
  <c r="W363" i="4" s="1"/>
  <c r="B360" i="4"/>
  <c r="B367" i="4"/>
  <c r="U71" i="4"/>
  <c r="U72" i="4" s="1"/>
  <c r="U73" i="4" s="1"/>
  <c r="U74" i="4" s="1"/>
  <c r="B102" i="4"/>
  <c r="B103" i="4"/>
  <c r="B104" i="4"/>
  <c r="W105" i="4"/>
  <c r="B364" i="4" l="1"/>
  <c r="W364" i="4"/>
  <c r="W365" i="4" s="1"/>
  <c r="W366" i="4" s="1"/>
  <c r="B372" i="4"/>
  <c r="B368" i="4"/>
  <c r="U75" i="4"/>
  <c r="W106" i="4"/>
  <c r="B105" i="4"/>
  <c r="B366" i="4" l="1"/>
  <c r="W367" i="4"/>
  <c r="W368" i="4" s="1"/>
  <c r="W369" i="4" s="1"/>
  <c r="B373" i="4"/>
  <c r="B369" i="4"/>
  <c r="B374" i="4"/>
  <c r="U76" i="4"/>
  <c r="W107" i="4"/>
  <c r="W108" i="4" s="1"/>
  <c r="B106" i="4"/>
  <c r="B380" i="4" l="1"/>
  <c r="W370" i="4"/>
  <c r="U77" i="4"/>
  <c r="B107" i="4"/>
  <c r="W109" i="4"/>
  <c r="B109" i="4" s="1"/>
  <c r="B108" i="4"/>
  <c r="B371" i="4" l="1"/>
  <c r="W371" i="4"/>
  <c r="W372" i="4" s="1"/>
  <c r="W373" i="4" s="1"/>
  <c r="W374" i="4" s="1"/>
  <c r="W375" i="4" s="1"/>
  <c r="W376" i="4" s="1"/>
  <c r="W377" i="4" s="1"/>
  <c r="W378" i="4" s="1"/>
  <c r="W379" i="4" s="1"/>
  <c r="W380" i="4" s="1"/>
  <c r="B381" i="4" s="1"/>
  <c r="B370" i="4"/>
  <c r="U78" i="4"/>
  <c r="W110" i="4"/>
  <c r="B110" i="4" s="1"/>
  <c r="U79" i="4" l="1"/>
  <c r="U80" i="4" s="1"/>
  <c r="W111" i="4"/>
  <c r="B111" i="4" s="1"/>
  <c r="U81" i="4" l="1"/>
  <c r="W112" i="4"/>
  <c r="B112" i="4" s="1"/>
  <c r="U82" i="4" l="1"/>
  <c r="W113" i="4"/>
  <c r="W114" i="4" s="1"/>
  <c r="U83" i="4" l="1"/>
  <c r="W115" i="4"/>
  <c r="B115" i="4" s="1"/>
  <c r="B114" i="4"/>
  <c r="B113" i="4"/>
  <c r="U84" i="4" l="1"/>
  <c r="U85" i="4" s="1"/>
  <c r="U86" i="4" s="1"/>
  <c r="U87" i="4" s="1"/>
  <c r="U88" i="4" s="1"/>
  <c r="U89" i="4" s="1"/>
  <c r="U90" i="4" s="1"/>
  <c r="U91" i="4" s="1"/>
  <c r="U92" i="4" s="1"/>
  <c r="U93" i="4" s="1"/>
  <c r="U94" i="4" s="1"/>
  <c r="U95" i="4" s="1"/>
  <c r="U96" i="4" s="1"/>
  <c r="U97" i="4" s="1"/>
  <c r="U98" i="4" s="1"/>
  <c r="U99" i="4" s="1"/>
  <c r="U100" i="4" s="1"/>
  <c r="U101" i="4" s="1"/>
  <c r="U102" i="4" s="1"/>
  <c r="U103" i="4" s="1"/>
  <c r="U104" i="4" s="1"/>
  <c r="U105" i="4" s="1"/>
  <c r="U106" i="4" s="1"/>
  <c r="W116" i="4"/>
  <c r="B116" i="4" s="1"/>
  <c r="U107" i="4" l="1"/>
  <c r="U108" i="4" s="1"/>
  <c r="W117" i="4"/>
  <c r="B117" i="4" s="1"/>
  <c r="U109" i="4" l="1"/>
  <c r="W118" i="4"/>
  <c r="W119" i="4" s="1"/>
  <c r="W120" i="4" s="1"/>
  <c r="B120" i="4" s="1"/>
  <c r="U110" i="4" l="1"/>
  <c r="U111" i="4" s="1"/>
  <c r="U112" i="4" s="1"/>
  <c r="B118" i="4"/>
  <c r="B119" i="4"/>
  <c r="W121" i="4"/>
  <c r="B121" i="4" s="1"/>
  <c r="U113" i="4" l="1"/>
  <c r="U114" i="4" s="1"/>
  <c r="W122" i="4"/>
  <c r="B122" i="4" s="1"/>
  <c r="U115" i="4" l="1"/>
  <c r="U116" i="4" s="1"/>
  <c r="U117" i="4" s="1"/>
  <c r="W123" i="4"/>
  <c r="W124" i="4" s="1"/>
  <c r="W125" i="4" s="1"/>
  <c r="B125" i="4" s="1"/>
  <c r="U118" i="4" l="1"/>
  <c r="U119" i="4" s="1"/>
  <c r="B123" i="4"/>
  <c r="B124" i="4"/>
  <c r="W126" i="4"/>
  <c r="B126" i="4" s="1"/>
  <c r="W127" i="4" l="1"/>
  <c r="W128" i="4" s="1"/>
  <c r="U120" i="4"/>
  <c r="U121" i="4" s="1"/>
  <c r="B127" i="4"/>
  <c r="U122" i="4" l="1"/>
  <c r="U123" i="4" s="1"/>
  <c r="W129" i="4"/>
  <c r="W130" i="4" s="1"/>
  <c r="W131" i="4" s="1"/>
  <c r="B129" i="4"/>
  <c r="B128" i="4"/>
  <c r="U124" i="4" l="1"/>
  <c r="B130" i="4"/>
  <c r="W132" i="4"/>
  <c r="B132" i="4" s="1"/>
  <c r="B131" i="4"/>
  <c r="U125" i="4" l="1"/>
  <c r="W133" i="4"/>
  <c r="W134" i="4" s="1"/>
  <c r="B134" i="4" s="1"/>
  <c r="U126" i="4" l="1"/>
  <c r="B133" i="4"/>
  <c r="W135" i="4"/>
  <c r="B136" i="4" l="1"/>
  <c r="W136" i="4"/>
  <c r="U127" i="4"/>
  <c r="B135" i="4"/>
  <c r="W137" i="4" l="1"/>
  <c r="B137" i="4"/>
  <c r="U128" i="4"/>
  <c r="W138" i="4" l="1"/>
  <c r="B138" i="4"/>
  <c r="B140" i="4"/>
  <c r="U129" i="4"/>
  <c r="B139" i="4" l="1"/>
  <c r="W139" i="4"/>
  <c r="W140" i="4" s="1"/>
  <c r="W141" i="4" s="1"/>
  <c r="B141" i="4" s="1"/>
  <c r="B142" i="4"/>
  <c r="U130" i="4"/>
  <c r="W142" i="4" l="1"/>
  <c r="W143" i="4" s="1"/>
  <c r="B143" i="4"/>
  <c r="U131" i="4"/>
  <c r="B148" i="4" l="1"/>
  <c r="W144" i="4"/>
  <c r="B144" i="4"/>
  <c r="U132" i="4"/>
  <c r="W145" i="4" l="1"/>
  <c r="W146" i="4" s="1"/>
  <c r="B145" i="4"/>
  <c r="B149" i="4"/>
  <c r="B154" i="4"/>
  <c r="U133" i="4"/>
  <c r="U134" i="4" s="1"/>
  <c r="U135" i="4" s="1"/>
  <c r="U136" i="4" s="1"/>
  <c r="U137" i="4" s="1"/>
  <c r="U138" i="4" s="1"/>
  <c r="U139" i="4" s="1"/>
  <c r="B147" i="4" l="1"/>
  <c r="W147" i="4"/>
  <c r="W148" i="4" s="1"/>
  <c r="W149" i="4" s="1"/>
  <c r="W150" i="4" s="1"/>
  <c r="W151" i="4" s="1"/>
  <c r="B146" i="4"/>
  <c r="B150" i="4"/>
  <c r="B155" i="4"/>
  <c r="U140" i="4"/>
  <c r="U141" i="4" s="1"/>
  <c r="U142" i="4" s="1"/>
  <c r="U143" i="4" s="1"/>
  <c r="U144" i="4" s="1"/>
  <c r="U145" i="4" s="1"/>
  <c r="U146" i="4" s="1"/>
  <c r="U147" i="4" s="1"/>
  <c r="U148" i="4" s="1"/>
  <c r="U149" i="4" s="1"/>
  <c r="U150" i="4" s="1"/>
  <c r="U151" i="4" s="1"/>
  <c r="U152" i="4" s="1"/>
  <c r="U153" i="4" s="1"/>
  <c r="U154" i="4" s="1"/>
  <c r="U155" i="4" s="1"/>
  <c r="U156" i="4" s="1"/>
  <c r="U157" i="4" s="1"/>
  <c r="U158" i="4" s="1"/>
  <c r="U159" i="4" s="1"/>
  <c r="U160" i="4" s="1"/>
  <c r="B152" i="4" l="1"/>
  <c r="W152" i="4"/>
  <c r="W153" i="4" s="1"/>
  <c r="B151" i="4"/>
  <c r="B156" i="4"/>
  <c r="B160" i="4"/>
  <c r="U161" i="4"/>
  <c r="U162" i="4" s="1"/>
  <c r="U163" i="4" s="1"/>
  <c r="B153" i="4" l="1"/>
  <c r="W154" i="4"/>
  <c r="W155" i="4" s="1"/>
  <c r="W156" i="4" s="1"/>
  <c r="W157" i="4" s="1"/>
  <c r="W158" i="4" s="1"/>
  <c r="B161" i="4"/>
  <c r="B164" i="4"/>
  <c r="B157" i="4"/>
  <c r="U164" i="4"/>
  <c r="B159" i="4" l="1"/>
  <c r="W159" i="4"/>
  <c r="W160" i="4" s="1"/>
  <c r="W161" i="4" s="1"/>
  <c r="W162" i="4" s="1"/>
  <c r="B163" i="4"/>
  <c r="B158" i="4"/>
  <c r="B166" i="4"/>
  <c r="B167" i="4"/>
  <c r="U165" i="4"/>
  <c r="U166" i="4" s="1"/>
  <c r="U167" i="4" s="1"/>
  <c r="U168" i="4" s="1"/>
  <c r="B162" i="4" l="1"/>
  <c r="W163" i="4"/>
  <c r="W164" i="4" s="1"/>
  <c r="W165" i="4" s="1"/>
  <c r="B172" i="4"/>
  <c r="B168" i="4"/>
  <c r="U169" i="4"/>
  <c r="U170" i="4" s="1"/>
  <c r="B165" i="4" l="1"/>
  <c r="W166" i="4"/>
  <c r="W167" i="4" s="1"/>
  <c r="W168" i="4" s="1"/>
  <c r="W169" i="4" s="1"/>
  <c r="W170" i="4" s="1"/>
  <c r="B173" i="4"/>
  <c r="B169" i="4"/>
  <c r="B174" i="4"/>
  <c r="U171" i="4"/>
  <c r="B171" i="4" l="1"/>
  <c r="W171" i="4"/>
  <c r="W172" i="4" s="1"/>
  <c r="W173" i="4" s="1"/>
  <c r="W174" i="4" s="1"/>
  <c r="B170" i="4"/>
  <c r="B176" i="4"/>
  <c r="U172" i="4"/>
  <c r="B175" i="4" l="1"/>
  <c r="W175" i="4"/>
  <c r="W176" i="4" s="1"/>
  <c r="W177" i="4" s="1"/>
  <c r="B183" i="4"/>
  <c r="B177" i="4"/>
  <c r="U173" i="4"/>
  <c r="U174" i="4" s="1"/>
  <c r="U175" i="4" s="1"/>
  <c r="U176" i="4" s="1"/>
  <c r="U177" i="4" s="1"/>
  <c r="U178" i="4" s="1"/>
  <c r="B185" i="4" l="1"/>
  <c r="B186" i="4"/>
  <c r="W178" i="4"/>
  <c r="B178" i="4"/>
  <c r="U179" i="4"/>
  <c r="U180" i="4" s="1"/>
  <c r="B188" i="4" l="1"/>
  <c r="W179" i="4"/>
  <c r="W180" i="4" s="1"/>
  <c r="W181" i="4" s="1"/>
  <c r="W182" i="4" s="1"/>
  <c r="W183" i="4" s="1"/>
  <c r="W184" i="4" s="1"/>
  <c r="B179" i="4"/>
  <c r="B190" i="4"/>
  <c r="U181" i="4"/>
  <c r="U182" i="4" s="1"/>
  <c r="B184" i="4" l="1"/>
  <c r="W185" i="4"/>
  <c r="W186" i="4" s="1"/>
  <c r="W187" i="4" s="1"/>
  <c r="B180" i="4"/>
  <c r="B181" i="4"/>
  <c r="B182" i="4"/>
  <c r="B192" i="4"/>
  <c r="U183" i="4"/>
  <c r="U184" i="4" s="1"/>
  <c r="U185" i="4" s="1"/>
  <c r="B187" i="4" l="1"/>
  <c r="W188" i="4"/>
  <c r="W189" i="4" s="1"/>
  <c r="B194" i="4"/>
  <c r="U186" i="4"/>
  <c r="U187" i="4" s="1"/>
  <c r="B189" i="4" l="1"/>
  <c r="W190" i="4"/>
  <c r="W191" i="4" s="1"/>
  <c r="U188" i="4"/>
  <c r="U189" i="4" s="1"/>
  <c r="B191" i="4" l="1"/>
  <c r="W192" i="4"/>
  <c r="W193" i="4" s="1"/>
  <c r="B196" i="4"/>
  <c r="B197" i="4"/>
  <c r="U190" i="4"/>
  <c r="U191" i="4" s="1"/>
  <c r="B193" i="4" l="1"/>
  <c r="W194" i="4"/>
  <c r="W195" i="4" s="1"/>
  <c r="B199" i="4"/>
  <c r="B201" i="4"/>
  <c r="U192" i="4"/>
  <c r="U193" i="4" s="1"/>
  <c r="B195" i="4" l="1"/>
  <c r="W196" i="4"/>
  <c r="W197" i="4" s="1"/>
  <c r="W198" i="4" s="1"/>
  <c r="B203" i="4"/>
  <c r="U194" i="4"/>
  <c r="U195" i="4" s="1"/>
  <c r="U196" i="4" s="1"/>
  <c r="B198" i="4" l="1"/>
  <c r="W199" i="4"/>
  <c r="W200" i="4" s="1"/>
  <c r="U197" i="4"/>
  <c r="U198" i="4" s="1"/>
  <c r="B200" i="4" l="1"/>
  <c r="W201" i="4"/>
  <c r="W202" i="4" s="1"/>
  <c r="B205" i="4"/>
  <c r="B206" i="4"/>
  <c r="U199" i="4"/>
  <c r="U200" i="4" s="1"/>
  <c r="B202" i="4" l="1"/>
  <c r="W203" i="4"/>
  <c r="W204" i="4" s="1"/>
  <c r="B209" i="4"/>
  <c r="B208" i="4"/>
  <c r="U201" i="4"/>
  <c r="U202" i="4" s="1"/>
  <c r="B204" i="4" l="1"/>
  <c r="W205" i="4"/>
  <c r="W206" i="4" s="1"/>
  <c r="W207" i="4" s="1"/>
  <c r="B211" i="4"/>
  <c r="B213" i="4"/>
  <c r="U203" i="4"/>
  <c r="U204" i="4" s="1"/>
  <c r="U205" i="4" s="1"/>
  <c r="B207" i="4" l="1"/>
  <c r="W208" i="4"/>
  <c r="W209" i="4" s="1"/>
  <c r="W210" i="4" s="1"/>
  <c r="B214" i="4"/>
  <c r="U206" i="4"/>
  <c r="U207" i="4" s="1"/>
  <c r="U208" i="4" s="1"/>
  <c r="B210" i="4" l="1"/>
  <c r="W211" i="4"/>
  <c r="W212" i="4" s="1"/>
  <c r="B219" i="4"/>
  <c r="B215" i="4"/>
  <c r="U209" i="4"/>
  <c r="U210" i="4" s="1"/>
  <c r="B212" i="4" l="1"/>
  <c r="W213" i="4"/>
  <c r="W214" i="4" s="1"/>
  <c r="W215" i="4" s="1"/>
  <c r="W216" i="4" s="1"/>
  <c r="W217" i="4" s="1"/>
  <c r="W218" i="4" s="1"/>
  <c r="W219" i="4" s="1"/>
  <c r="W220" i="4" s="1"/>
  <c r="W221" i="4" s="1"/>
  <c r="W222" i="4" s="1"/>
  <c r="W223" i="4" s="1"/>
  <c r="B216" i="4"/>
  <c r="B223" i="4"/>
  <c r="B220" i="4"/>
  <c r="U211" i="4"/>
  <c r="U212" i="4" s="1"/>
  <c r="U213" i="4" s="1"/>
  <c r="U214" i="4" s="1"/>
  <c r="U215" i="4" s="1"/>
  <c r="U216" i="4" s="1"/>
  <c r="U217" i="4" s="1"/>
  <c r="U218" i="4" s="1"/>
  <c r="U219" i="4" s="1"/>
  <c r="U220" i="4" s="1"/>
  <c r="U221" i="4" s="1"/>
  <c r="U222" i="4" s="1"/>
  <c r="U223" i="4" s="1"/>
  <c r="U224" i="4" s="1"/>
  <c r="U225" i="4" s="1"/>
  <c r="U226" i="4" s="1"/>
  <c r="U227" i="4" s="1"/>
  <c r="U228" i="4" s="1"/>
  <c r="U229" i="4" s="1"/>
  <c r="U230" i="4" s="1"/>
  <c r="U231" i="4" s="1"/>
  <c r="U232" i="4" s="1"/>
  <c r="U233" i="4" s="1"/>
  <c r="U234" i="4" s="1"/>
  <c r="U235" i="4" s="1"/>
  <c r="U236" i="4" s="1"/>
  <c r="U237" i="4" s="1"/>
  <c r="U238" i="4" s="1"/>
  <c r="U239" i="4" s="1"/>
  <c r="U245" i="4" s="1"/>
  <c r="B228" i="4" l="1"/>
  <c r="W224" i="4"/>
  <c r="B224" i="4"/>
  <c r="B221" i="4"/>
  <c r="B222" i="4"/>
  <c r="B217" i="4"/>
  <c r="B218" i="4"/>
  <c r="U246" i="4"/>
  <c r="U247" i="4" s="1"/>
  <c r="W225" i="4" l="1"/>
  <c r="W226" i="4" s="1"/>
  <c r="W227" i="4" s="1"/>
  <c r="W228" i="4" s="1"/>
  <c r="W229" i="4" s="1"/>
  <c r="B225" i="4"/>
  <c r="B229" i="4"/>
  <c r="B231" i="4"/>
  <c r="U248" i="4"/>
  <c r="U249" i="4" s="1"/>
  <c r="U250" i="4" s="1"/>
  <c r="U251" i="4" s="1"/>
  <c r="B230" i="4" l="1"/>
  <c r="W230" i="4"/>
  <c r="W231" i="4" s="1"/>
  <c r="B233" i="4"/>
  <c r="B226" i="4"/>
  <c r="B227" i="4"/>
  <c r="U252" i="4"/>
  <c r="U253" i="4" s="1"/>
  <c r="B232" i="4" l="1"/>
  <c r="W232" i="4"/>
  <c r="W233" i="4" s="1"/>
  <c r="W234" i="4" s="1"/>
  <c r="B237" i="4"/>
  <c r="B234" i="4"/>
  <c r="U254" i="4"/>
  <c r="U255" i="4" s="1"/>
  <c r="U256" i="4" s="1"/>
  <c r="U257" i="4" s="1"/>
  <c r="U258" i="4" s="1"/>
  <c r="U259" i="4" s="1"/>
  <c r="U260" i="4" s="1"/>
  <c r="U261" i="4" s="1"/>
  <c r="W235" i="4" l="1"/>
  <c r="B238" i="4"/>
  <c r="U262" i="4"/>
  <c r="U263" i="4" s="1"/>
  <c r="B236" i="4" l="1"/>
  <c r="W236" i="4"/>
  <c r="W237" i="4" s="1"/>
  <c r="W238" i="4" s="1"/>
  <c r="W239" i="4" s="1"/>
  <c r="W240" i="4" s="1"/>
  <c r="W241" i="4" s="1"/>
  <c r="W242" i="4" s="1"/>
  <c r="W243" i="4" s="1"/>
  <c r="W244" i="4" s="1"/>
  <c r="W245" i="4" s="1"/>
  <c r="B235" i="4"/>
  <c r="B239" i="4"/>
  <c r="U264" i="4"/>
  <c r="U265" i="4" s="1"/>
  <c r="U266" i="4" s="1"/>
  <c r="U267" i="4" s="1"/>
  <c r="B246" i="4" l="1"/>
  <c r="B245" i="4"/>
  <c r="U268" i="4"/>
  <c r="U269" i="4" s="1"/>
  <c r="U270" i="4" s="1"/>
  <c r="U271" i="4" s="1"/>
  <c r="U272" i="4" s="1"/>
  <c r="U273" i="4" l="1"/>
  <c r="U274" i="4" s="1"/>
  <c r="U275" i="4" s="1"/>
  <c r="U276" i="4" s="1"/>
  <c r="U277" i="4" s="1"/>
  <c r="U278" i="4" l="1"/>
  <c r="U279" i="4" s="1"/>
  <c r="U280" i="4" s="1"/>
  <c r="U281" i="4" s="1"/>
  <c r="U282" i="4" s="1"/>
  <c r="U283" i="4" l="1"/>
  <c r="U284" i="4" s="1"/>
  <c r="U285" i="4" s="1"/>
  <c r="U286" i="4" s="1"/>
  <c r="U287" i="4" s="1"/>
  <c r="U288" i="4" l="1"/>
  <c r="U289" i="4" s="1"/>
  <c r="U290" i="4" s="1"/>
  <c r="U291" i="4" s="1"/>
  <c r="U292" i="4" s="1"/>
  <c r="U293" i="4" l="1"/>
  <c r="U294" i="4" s="1"/>
  <c r="U295" i="4" s="1"/>
  <c r="U296" i="4" s="1"/>
  <c r="U297" i="4" s="1"/>
  <c r="U298" i="4" l="1"/>
  <c r="U299" i="4" s="1"/>
  <c r="U300" i="4" s="1"/>
  <c r="U301" i="4" s="1"/>
  <c r="U302" i="4" s="1"/>
  <c r="U303" i="4" s="1"/>
  <c r="U304" i="4" l="1"/>
  <c r="U305" i="4" s="1"/>
  <c r="U306" i="4" s="1"/>
  <c r="U307" i="4" s="1"/>
  <c r="U308" i="4" s="1"/>
  <c r="U309" i="4" s="1"/>
  <c r="U310" i="4" s="1"/>
  <c r="U311" i="4" s="1"/>
  <c r="U312" i="4" s="1"/>
  <c r="U313" i="4" l="1"/>
  <c r="U314" i="4" s="1"/>
  <c r="U315" i="4" s="1"/>
  <c r="U316" i="4" s="1"/>
  <c r="U317" i="4" s="1"/>
  <c r="U318" i="4" s="1"/>
  <c r="U319" i="4" l="1"/>
  <c r="U320" i="4" s="1"/>
  <c r="U321" i="4" s="1"/>
  <c r="U322" i="4" s="1"/>
  <c r="U323" i="4" s="1"/>
  <c r="U324" i="4" s="1"/>
  <c r="U325" i="4" s="1"/>
  <c r="U326" i="4" s="1"/>
  <c r="U327" i="4" s="1"/>
  <c r="U328" i="4" l="1"/>
  <c r="U329" i="4" s="1"/>
  <c r="U330" i="4" s="1"/>
  <c r="U331" i="4" s="1"/>
  <c r="U332" i="4" l="1"/>
  <c r="U333" i="4" s="1"/>
  <c r="U334" i="4" s="1"/>
  <c r="U335" i="4" s="1"/>
  <c r="U336" i="4" s="1"/>
  <c r="U337" i="4" s="1"/>
  <c r="U338" i="4" l="1"/>
  <c r="U339" i="4" s="1"/>
  <c r="U340" i="4" s="1"/>
  <c r="U341" i="4" s="1"/>
  <c r="U342" i="4" s="1"/>
  <c r="U343" i="4" s="1"/>
  <c r="U344" i="4" s="1"/>
  <c r="U345" i="4" l="1"/>
  <c r="U346" i="4" l="1"/>
  <c r="U347" i="4" s="1"/>
  <c r="U348" i="4" s="1"/>
  <c r="U349" i="4" s="1"/>
  <c r="U350" i="4" s="1"/>
  <c r="U351" i="4" l="1"/>
  <c r="U352" i="4" s="1"/>
  <c r="U353" i="4" s="1"/>
  <c r="U354" i="4" s="1"/>
  <c r="U355" i="4" s="1"/>
  <c r="U356" i="4" s="1"/>
  <c r="U357" i="4" s="1"/>
  <c r="U358" i="4" l="1"/>
  <c r="U359" i="4" l="1"/>
  <c r="U360" i="4" s="1"/>
  <c r="U361" i="4" s="1"/>
  <c r="U362" i="4" s="1"/>
  <c r="U363" i="4" s="1"/>
  <c r="U364" i="4" s="1"/>
  <c r="U365" i="4" l="1"/>
  <c r="U366" i="4" s="1"/>
  <c r="U367" i="4" l="1"/>
  <c r="U368" i="4" s="1"/>
  <c r="U369" i="4" l="1"/>
  <c r="U370" i="4" l="1"/>
  <c r="U371" i="4" l="1"/>
  <c r="U372" i="4" l="1"/>
  <c r="U373" i="4" s="1"/>
  <c r="U374" i="4" l="1"/>
  <c r="U380" i="4" l="1"/>
  <c r="U381" i="4" s="1"/>
  <c r="U382" i="4" l="1"/>
  <c r="U383" i="4" s="1"/>
  <c r="U384" i="4" s="1"/>
  <c r="U385" i="4" s="1"/>
  <c r="U386" i="4" s="1"/>
  <c r="U387" i="4" s="1"/>
  <c r="U388" i="4" s="1"/>
  <c r="U389" i="4" s="1"/>
  <c r="U390" i="4" s="1"/>
  <c r="U391" i="4" s="1"/>
  <c r="U392" i="4" s="1"/>
  <c r="U393" i="4" s="1"/>
  <c r="U394" i="4" l="1"/>
  <c r="U395" i="4" s="1"/>
  <c r="U396" i="4" s="1"/>
  <c r="U397" i="4" s="1"/>
  <c r="U398" i="4" s="1"/>
  <c r="U39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Kintrup, Joachim</author>
  </authors>
  <commentList>
    <comment ref="H9" authorId="0" shapeId="0" xr:uid="{00000000-0006-0000-0200-000001000000}">
      <text>
        <r>
          <rPr>
            <b/>
            <sz val="9"/>
            <color indexed="81"/>
            <rFont val="Segoe UI"/>
            <family val="2"/>
          </rPr>
          <t xml:space="preserve">HIER FILTERN:
"X" - für UA
"S" - für Übersicht Streichungen
"X" + "S" - Gesamtübersicht
</t>
        </r>
      </text>
    </comment>
  </commentList>
</comments>
</file>

<file path=xl/sharedStrings.xml><?xml version="1.0" encoding="utf-8"?>
<sst xmlns="http://schemas.openxmlformats.org/spreadsheetml/2006/main" count="2217" uniqueCount="685">
  <si>
    <t>Parameter</t>
  </si>
  <si>
    <t>Verfahren</t>
  </si>
  <si>
    <t>Elektrische Leitfähigkeit</t>
  </si>
  <si>
    <t>Homogenisierung von Proben</t>
  </si>
  <si>
    <t>pH-Wert</t>
  </si>
  <si>
    <t>Temperatur</t>
  </si>
  <si>
    <t>Ammonium-Stickstoff</t>
  </si>
  <si>
    <t>Chlorat</t>
  </si>
  <si>
    <t>Chlordioxid</t>
  </si>
  <si>
    <t>Chlorid</t>
  </si>
  <si>
    <t>Chrom (VI)</t>
  </si>
  <si>
    <t>Cyanid, gesamt</t>
  </si>
  <si>
    <t>Cyanid, leicht freisetzbar</t>
  </si>
  <si>
    <t>Fluorid gelöst</t>
  </si>
  <si>
    <t>Fluorid gesamt</t>
  </si>
  <si>
    <t>Hydrazin</t>
  </si>
  <si>
    <t>Nitrat-Stickstoff</t>
  </si>
  <si>
    <t>Nitrit-Stickstoff</t>
  </si>
  <si>
    <t>Orthophosphat</t>
  </si>
  <si>
    <t>Sauerstoffgehalt</t>
  </si>
  <si>
    <t>Sulfid, leicht freisetzbar</t>
  </si>
  <si>
    <t>Sulfit</t>
  </si>
  <si>
    <t>Sulfat</t>
  </si>
  <si>
    <t>Thiocyanat</t>
  </si>
  <si>
    <t>Aluminium</t>
  </si>
  <si>
    <t>Antimon</t>
  </si>
  <si>
    <t>Arsen</t>
  </si>
  <si>
    <t>Barium</t>
  </si>
  <si>
    <t>Blei</t>
  </si>
  <si>
    <t>Bor</t>
  </si>
  <si>
    <t>Cadmium</t>
  </si>
  <si>
    <t>Calcium</t>
  </si>
  <si>
    <t>Chrom</t>
  </si>
  <si>
    <t>Cobalt</t>
  </si>
  <si>
    <t>Eisen</t>
  </si>
  <si>
    <t>Indium</t>
  </si>
  <si>
    <t>Kalium</t>
  </si>
  <si>
    <t>Kupfer</t>
  </si>
  <si>
    <t>Magnesium</t>
  </si>
  <si>
    <t>Mangan</t>
  </si>
  <si>
    <t>Natrium</t>
  </si>
  <si>
    <t>Nickel</t>
  </si>
  <si>
    <t>Quecksilber</t>
  </si>
  <si>
    <t>Selen</t>
  </si>
  <si>
    <t>Silber</t>
  </si>
  <si>
    <t>Thallium</t>
  </si>
  <si>
    <t>Titan</t>
  </si>
  <si>
    <t>Vanadium</t>
  </si>
  <si>
    <t>Zinn</t>
  </si>
  <si>
    <t>Zink</t>
  </si>
  <si>
    <t>Abfiltrierbare Stoffe</t>
  </si>
  <si>
    <t>CSB</t>
  </si>
  <si>
    <t>DOC</t>
  </si>
  <si>
    <t>TOC</t>
  </si>
  <si>
    <t>Algentest</t>
  </si>
  <si>
    <t xml:space="preserve">Aerobe biologische Abbaubarkeit </t>
  </si>
  <si>
    <t>Chlorophyll A</t>
  </si>
  <si>
    <t>Daphnientest</t>
  </si>
  <si>
    <t>Fischei Test</t>
  </si>
  <si>
    <t>Leuchtbakterien-Hemmtest</t>
  </si>
  <si>
    <t>UMU-Test</t>
  </si>
  <si>
    <t>Gesamter gebundener Stickstoff (TNb)</t>
  </si>
  <si>
    <t>AbwV</t>
  </si>
  <si>
    <t xml:space="preserve">1,1,1-Trichlorethan </t>
  </si>
  <si>
    <t xml:space="preserve">Tetrachlorethen (PER) </t>
  </si>
  <si>
    <t xml:space="preserve">Trichlormethan (Chloroform) </t>
  </si>
  <si>
    <t xml:space="preserve">Tetrachlormethan </t>
  </si>
  <si>
    <t>Dichlormethan</t>
  </si>
  <si>
    <t xml:space="preserve">Hexachlorbutadien (HCBD) </t>
  </si>
  <si>
    <t>Trichlorethen</t>
  </si>
  <si>
    <t xml:space="preserve">Hexachlorbenzol </t>
  </si>
  <si>
    <t>Hexachlorcyclohexan als Summe aller Isomere</t>
  </si>
  <si>
    <t>Endosulfan als Summe aller Isomere</t>
  </si>
  <si>
    <t xml:space="preserve">Anilin </t>
  </si>
  <si>
    <t>Phosphor, gesamt in der Originalprobe</t>
  </si>
  <si>
    <t>Cyanid, gesamt, mittels IC/Potentiometrie</t>
  </si>
  <si>
    <t xml:space="preserve">Wasserlinsen Test </t>
  </si>
  <si>
    <t>Konservierung von Proben</t>
  </si>
  <si>
    <t>Aerobe biologische Abbaubarkeit (Eliminierbarkeit) filtrierte Proben</t>
  </si>
  <si>
    <t>Aerobe biologische Abbaubarkeit (Eliminierbarkeit) filtrierte Proben, max 7 Tage</t>
  </si>
  <si>
    <t xml:space="preserve">DIN EN ISO 17294-2 </t>
  </si>
  <si>
    <t>DIN EN ISO 14911</t>
  </si>
  <si>
    <t>DIN EN ISO 15680</t>
  </si>
  <si>
    <t>Datum</t>
  </si>
  <si>
    <t>Probenahme von Abwasser</t>
  </si>
  <si>
    <t>Probenahme aus stehenden Gewässern</t>
  </si>
  <si>
    <t>Teilbereich</t>
  </si>
  <si>
    <t>Probenahme aus Fließgewässern</t>
  </si>
  <si>
    <t>DIN EN ISO 10304-3, Abschnitt 6</t>
  </si>
  <si>
    <t>Phenolindex</t>
  </si>
  <si>
    <t>Säure- u. Basenkapazität</t>
  </si>
  <si>
    <t>DIN ISO 17289</t>
  </si>
  <si>
    <t>DIN EN 25813</t>
  </si>
  <si>
    <t>Redoxspannung</t>
  </si>
  <si>
    <t>DIN EN ISO 17943</t>
  </si>
  <si>
    <t>DIN EN 16693</t>
  </si>
  <si>
    <t>DIN EN 16691</t>
  </si>
  <si>
    <t>DIN 38405-32-1</t>
  </si>
  <si>
    <t>DIN 38405-32-2</t>
  </si>
  <si>
    <t>DIN 38405-23-2</t>
  </si>
  <si>
    <t>Anleitungen zur Probenahmetechnik</t>
  </si>
  <si>
    <t>Saprobienindex</t>
  </si>
  <si>
    <t>Geruch</t>
  </si>
  <si>
    <t>DIN 38405-1-1</t>
  </si>
  <si>
    <t>DIN 38405-1-2</t>
  </si>
  <si>
    <t>Benzol und Derivate</t>
  </si>
  <si>
    <t>Mono-, Dichlorbenzole</t>
  </si>
  <si>
    <t>Chlorphenole</t>
  </si>
  <si>
    <t>Polychlorierte Biphenyle</t>
  </si>
  <si>
    <t>Organo-Phosphor- und -Stickstoff- Verbindungen</t>
  </si>
  <si>
    <t>PBSM (Verfahren nach substanzspezifische Anforderungen)</t>
  </si>
  <si>
    <t>Organochlor-Insektizide</t>
  </si>
  <si>
    <t>DIN 38407-37</t>
  </si>
  <si>
    <t>DIN 38407-42</t>
  </si>
  <si>
    <t>Chlor, freies</t>
  </si>
  <si>
    <t>Cer</t>
  </si>
  <si>
    <t>Germanium</t>
  </si>
  <si>
    <t>Gold</t>
  </si>
  <si>
    <t>Hafnium</t>
  </si>
  <si>
    <t>Molybdän</t>
  </si>
  <si>
    <t>Palladium</t>
  </si>
  <si>
    <t>Praseodym</t>
  </si>
  <si>
    <t>Ruthenium</t>
  </si>
  <si>
    <t>Wolfram</t>
  </si>
  <si>
    <t>Zirkonium</t>
  </si>
  <si>
    <t>Platin</t>
  </si>
  <si>
    <t>Komplexbildner (EDTA, NTA, DTPA, MGDA, ß-ADA, 1,3-PDTA)</t>
  </si>
  <si>
    <t>Probenahme und Durchführung biologischer Testverfahren</t>
  </si>
  <si>
    <t>DIN EN 1233</t>
  </si>
  <si>
    <t>1. Allgemeine Verfahren</t>
  </si>
  <si>
    <t>2. Anionen, Kationen und Elemente</t>
  </si>
  <si>
    <t>3. Einzelstoffe, Summenparameter, Gruppenparameter</t>
  </si>
  <si>
    <t>4. Biologische Verfahren, Biotests // Biologische Testverfahren</t>
  </si>
  <si>
    <t>DIN EN ISO 5815-1</t>
  </si>
  <si>
    <t xml:space="preserve">AOX </t>
  </si>
  <si>
    <t>Kohlenwasserstoffe</t>
  </si>
  <si>
    <t>Aldrin, Dieldrin, Endrin, Isodrin</t>
  </si>
  <si>
    <t>Per- und polyfluorierte Verbindungen (PFC)</t>
  </si>
  <si>
    <t>Trichlorbenzol als Summe aller Isomere</t>
  </si>
  <si>
    <t>DIN EN 12918</t>
  </si>
  <si>
    <t>DIN EN ISO 27108</t>
  </si>
  <si>
    <t>DIN EN ISO 15913</t>
  </si>
  <si>
    <t>DIN EN ISO 7393-1</t>
  </si>
  <si>
    <t xml:space="preserve">Probenahme von Grundwasser </t>
  </si>
  <si>
    <t>Trübung - Quantitative Verfahren</t>
  </si>
  <si>
    <t xml:space="preserve">Trübung - Semiquantitative Verfahren </t>
  </si>
  <si>
    <t>Chlorid - Mohr</t>
  </si>
  <si>
    <t>Chlorid - Potentiometrisch</t>
  </si>
  <si>
    <t>Sulfat, gravimetrisch</t>
  </si>
  <si>
    <t>Silikat</t>
  </si>
  <si>
    <t>DIN 38405-21</t>
  </si>
  <si>
    <t>Ammonium-Stickstoff, titrimetrisch</t>
  </si>
  <si>
    <t>Ammonium-Stickstoff, photometrisch</t>
  </si>
  <si>
    <t>DIN 38405-52</t>
  </si>
  <si>
    <t>DIN EN ISO 14403-2</t>
  </si>
  <si>
    <t>DIN EN ISO 14403-1</t>
  </si>
  <si>
    <t>Tetrachlorbenzole</t>
  </si>
  <si>
    <t>Pentachlorbenzol</t>
  </si>
  <si>
    <t>Leichtflüchtige organische Verbindungen (VOC)</t>
  </si>
  <si>
    <t>Abw</t>
  </si>
  <si>
    <t>Ofw</t>
  </si>
  <si>
    <t>Grw</t>
  </si>
  <si>
    <t>Eisen (II)</t>
  </si>
  <si>
    <t>DIN 38406-1</t>
  </si>
  <si>
    <t>Unterschrift Laborleitung</t>
  </si>
  <si>
    <t>Anhang zur Richtlinie 92/69/EWG vom 31.07.1992 zur 17. Anpassung der Richtlinie 67/548/EWG (EG Nr. L383 S.187 (Kennzeichnungsrichtlinie), vom 29. Dezember 1992)</t>
  </si>
  <si>
    <t>Klarname Laborleitung</t>
  </si>
  <si>
    <t>ISO/TS 15923-2</t>
  </si>
  <si>
    <t>Akkreditierung</t>
  </si>
  <si>
    <t>Notifizierung</t>
  </si>
  <si>
    <t>Änderung</t>
  </si>
  <si>
    <t>Angaben zum Prüflaboratorium:</t>
  </si>
  <si>
    <t>Name/Bezeichnung:</t>
  </si>
  <si>
    <t>PLZ/Ort:</t>
  </si>
  <si>
    <t>Straße:</t>
  </si>
  <si>
    <t>VORLAGE FÜR URKUNDENANLAGE</t>
  </si>
  <si>
    <t>INFORMATIV</t>
  </si>
  <si>
    <t>REDAKTIONELLE FUNKTIONEN</t>
  </si>
  <si>
    <t>DIN 38402-12</t>
  </si>
  <si>
    <t>DIN 38405-13-2</t>
  </si>
  <si>
    <t>DIN 38405-13-1</t>
  </si>
  <si>
    <t>DIN 38405-4-2</t>
  </si>
  <si>
    <t>DIN 38405-5-2</t>
  </si>
  <si>
    <t>DIN 38405-4-1</t>
  </si>
  <si>
    <t>DIN 38406-6</t>
  </si>
  <si>
    <t>DIN 38406-24</t>
  </si>
  <si>
    <t>DIN 38406-32</t>
  </si>
  <si>
    <t>DIN 38406-7</t>
  </si>
  <si>
    <t>DIN 38405-23-1</t>
  </si>
  <si>
    <t>DIN 38406-13</t>
  </si>
  <si>
    <t>DIN 38406-14</t>
  </si>
  <si>
    <t>DIN 38409-2-3</t>
  </si>
  <si>
    <t>DIN EN ISO 9562, Anhang A</t>
  </si>
  <si>
    <t>CSB (im Bereich 5 bis 50 mg/L)</t>
  </si>
  <si>
    <t>DIN 38409-44</t>
  </si>
  <si>
    <t>DIN 38407-2</t>
  </si>
  <si>
    <t>DIN 38413-1</t>
  </si>
  <si>
    <t>1,2-Dichlorethan</t>
  </si>
  <si>
    <t>DIN 38407-27</t>
  </si>
  <si>
    <t>DIN 38407-35</t>
  </si>
  <si>
    <t>DIN 38407-36</t>
  </si>
  <si>
    <t>DIN 38412-30</t>
  </si>
  <si>
    <t>DIN 38412-33</t>
  </si>
  <si>
    <t>Anzahl Block 1</t>
  </si>
  <si>
    <t>Anzahl Block 2</t>
  </si>
  <si>
    <t>Anzahl Block 3</t>
  </si>
  <si>
    <t>Anzahl Block 4</t>
  </si>
  <si>
    <t>Hinweis: Informationen zum Ausfüllen der Tabelle finden Sie auf dem Blatt "INFO"</t>
  </si>
  <si>
    <t>Antrag auf (Auswahl):</t>
  </si>
  <si>
    <t>DEV</t>
  </si>
  <si>
    <t>DIN EN ISO 5667-1</t>
  </si>
  <si>
    <t>DIN 38402-11</t>
  </si>
  <si>
    <t>DIN 38402-30</t>
  </si>
  <si>
    <t>DIN EN ISO 5667-3</t>
  </si>
  <si>
    <t>DIN EN 27888</t>
  </si>
  <si>
    <t>DIN 38402-13</t>
  </si>
  <si>
    <t>DIN EN ISO 5667-6</t>
  </si>
  <si>
    <t>DIN EN ISO 5814</t>
  </si>
  <si>
    <t>DIN EN ISO 10304-1</t>
  </si>
  <si>
    <t>DIN EN ISO 15682</t>
  </si>
  <si>
    <t>DIN ISO 15923-1</t>
  </si>
  <si>
    <t>DIN EN ISO 10304-4</t>
  </si>
  <si>
    <t>DIN 38405-7</t>
  </si>
  <si>
    <t>DIN 38405-9</t>
  </si>
  <si>
    <t>DIN EN ISO 13395</t>
  </si>
  <si>
    <t>DIN EN ISO 15923-1</t>
  </si>
  <si>
    <t>DIN 38405-29</t>
  </si>
  <si>
    <t>DIN EN 26777</t>
  </si>
  <si>
    <t>DIN EN ISO 6878</t>
  </si>
  <si>
    <t>DIN EN ISO 15681-1</t>
  </si>
  <si>
    <t>DIN EN ISO 15681-2</t>
  </si>
  <si>
    <t>DIN EN ISO 11885</t>
  </si>
  <si>
    <t>DIN EN ISO 17294-2</t>
  </si>
  <si>
    <t>DIN 38405-27</t>
  </si>
  <si>
    <t>DIN EN ISO 10304-3</t>
  </si>
  <si>
    <t>DIN EN ISO 12020</t>
  </si>
  <si>
    <t>DIN EN ISO 15586</t>
  </si>
  <si>
    <t>DIN 38406-5-1</t>
  </si>
  <si>
    <t>DIN 38406-5-2</t>
  </si>
  <si>
    <t>DIN EN ISO 11732</t>
  </si>
  <si>
    <t>DIN 38405-35</t>
  </si>
  <si>
    <t>DIN EN ISO 11969</t>
  </si>
  <si>
    <t>DIN EN ISO 5961</t>
  </si>
  <si>
    <t>DIN EN ISO 23913</t>
  </si>
  <si>
    <t>DIN EN ISO 18412</t>
  </si>
  <si>
    <t>DIN 38406-11</t>
  </si>
  <si>
    <t>DIN EN ISO 12846</t>
  </si>
  <si>
    <t>DIN EN ISO 17852</t>
  </si>
  <si>
    <t>DIN 38406-8</t>
  </si>
  <si>
    <t>DIN 38406-3</t>
  </si>
  <si>
    <t>DIN EN ISO 7980</t>
  </si>
  <si>
    <t>DIN 38406-33</t>
  </si>
  <si>
    <t>DIN EN 872</t>
  </si>
  <si>
    <t>DIN EN ISO 9562</t>
  </si>
  <si>
    <t>DIN 38409-41</t>
  </si>
  <si>
    <t>DIN ISO 15705</t>
  </si>
  <si>
    <t>DIN EN 1484</t>
  </si>
  <si>
    <t>DIN EN 12260</t>
  </si>
  <si>
    <t>DIN EN ISO 11905-1</t>
  </si>
  <si>
    <t>DIN EN ISO 9377-2</t>
  </si>
  <si>
    <t>DIN EN ISO 14402, Verfahren nach Abschnitt 4</t>
  </si>
  <si>
    <t>DIN 38409-16-2</t>
  </si>
  <si>
    <t>DIN 38409-16-1</t>
  </si>
  <si>
    <t>DIN EN ISO 7393-2</t>
  </si>
  <si>
    <t>DIN EN ISO 6468</t>
  </si>
  <si>
    <t>DIN EN ISO 10301</t>
  </si>
  <si>
    <t>DIN 38407-43</t>
  </si>
  <si>
    <t>DIN 38407-16</t>
  </si>
  <si>
    <t>DIN EN ISO 16588</t>
  </si>
  <si>
    <t>DIN 38407-39</t>
  </si>
  <si>
    <t>DIN ISO 28540</t>
  </si>
  <si>
    <t>DIN EN ISO 17993</t>
  </si>
  <si>
    <t>DIN 38408-5</t>
  </si>
  <si>
    <t>DEV F33</t>
  </si>
  <si>
    <t>DIN EN ISO 10523</t>
  </si>
  <si>
    <t>DIN EN 12673</t>
  </si>
  <si>
    <t>DIN EN ISO 10695</t>
  </si>
  <si>
    <t>DIN EN ISO 11369</t>
  </si>
  <si>
    <t>DIN 38407-3</t>
  </si>
  <si>
    <t>DIN 38409-7</t>
  </si>
  <si>
    <t>DIN 38404-3</t>
  </si>
  <si>
    <t>DIN EN ISO 5667-16</t>
  </si>
  <si>
    <t>DIN EN ISO 15088</t>
  </si>
  <si>
    <t>DIN EN ISO 11348-1</t>
  </si>
  <si>
    <t>DIN EN ISO 11348-2</t>
  </si>
  <si>
    <t>DIN EN ISO 9888</t>
  </si>
  <si>
    <t>DIN EN 1899-2</t>
  </si>
  <si>
    <t>DIN 38415-3</t>
  </si>
  <si>
    <t>DIN EN ISO 20079</t>
  </si>
  <si>
    <t>DIN 38410-1</t>
  </si>
  <si>
    <t>Fehler</t>
  </si>
  <si>
    <t>0_EÄ</t>
  </si>
  <si>
    <t>&gt;0_S</t>
  </si>
  <si>
    <t>?</t>
  </si>
  <si>
    <t>X</t>
  </si>
  <si>
    <t>-</t>
  </si>
  <si>
    <t>In folgenden Zellen ist die Schriftfarbe dem Hintergrund angepasst (grau/weiß), um Funktionalitäten sicherzustellen:</t>
  </si>
  <si>
    <t>Ausgeblendete Spalten</t>
  </si>
  <si>
    <t>Blatt Parameter</t>
  </si>
  <si>
    <t>Leichte aerobe biologische Abbaubarkeit von Stoffen</t>
  </si>
  <si>
    <t>Formatvorgaben Blatt Parameter</t>
  </si>
  <si>
    <t>INDIVIDUELLE FORMATIERUNGEN / ggf. zu korrigieren!!!</t>
  </si>
  <si>
    <t>Polychlorierte Dibenzodioxine (PCDD) und polychlorierte Dibenzofurane (PCDF)</t>
  </si>
  <si>
    <t>No.</t>
  </si>
  <si>
    <t>KONTROLLE</t>
  </si>
  <si>
    <t>Zeile d. Überschriften</t>
  </si>
  <si>
    <t>Aktueller Eintrag</t>
  </si>
  <si>
    <t>Kontrolle DEV</t>
  </si>
  <si>
    <t>DIN 38</t>
  </si>
  <si>
    <t>Prüftext:</t>
  </si>
  <si>
    <t>2007-04</t>
  </si>
  <si>
    <t>2009-02</t>
  </si>
  <si>
    <t>1998-07</t>
  </si>
  <si>
    <t>2019-07</t>
  </si>
  <si>
    <t>1993-11</t>
  </si>
  <si>
    <t>2006-10</t>
  </si>
  <si>
    <t>2021-12</t>
  </si>
  <si>
    <t>2016-12</t>
  </si>
  <si>
    <t>1985-06</t>
  </si>
  <si>
    <t>2013-02</t>
  </si>
  <si>
    <t>2014-12</t>
  </si>
  <si>
    <t>1993-01</t>
  </si>
  <si>
    <t>1976-12</t>
  </si>
  <si>
    <t>2016-11</t>
  </si>
  <si>
    <t>2019-06</t>
  </si>
  <si>
    <t>A 4</t>
  </si>
  <si>
    <t>A 11</t>
  </si>
  <si>
    <t>A 30</t>
  </si>
  <si>
    <t>A 21</t>
  </si>
  <si>
    <t>C 8</t>
  </si>
  <si>
    <t>B 3</t>
  </si>
  <si>
    <t>B 1/2</t>
  </si>
  <si>
    <t>A 13</t>
  </si>
  <si>
    <t>A 15</t>
  </si>
  <si>
    <t>A 12</t>
  </si>
  <si>
    <t>C 4</t>
  </si>
  <si>
    <t>6. Lieferung</t>
  </si>
  <si>
    <t>D 1</t>
  </si>
  <si>
    <t>D 20</t>
  </si>
  <si>
    <t>D 31</t>
  </si>
  <si>
    <t>D 49</t>
  </si>
  <si>
    <t>D 25</t>
  </si>
  <si>
    <t>D 13</t>
  </si>
  <si>
    <t>D 3</t>
  </si>
  <si>
    <t>D 2</t>
  </si>
  <si>
    <t>D 7</t>
  </si>
  <si>
    <t>D 4</t>
  </si>
  <si>
    <t>D 9</t>
  </si>
  <si>
    <t>D 28</t>
  </si>
  <si>
    <t>D 29</t>
  </si>
  <si>
    <t>D 10</t>
  </si>
  <si>
    <t>D 11</t>
  </si>
  <si>
    <t>D 45</t>
  </si>
  <si>
    <t>D 46</t>
  </si>
  <si>
    <t>E 22</t>
  </si>
  <si>
    <t>E 29</t>
  </si>
  <si>
    <t>D 21</t>
  </si>
  <si>
    <t>D 5</t>
  </si>
  <si>
    <t>D 27</t>
  </si>
  <si>
    <t>D 22</t>
  </si>
  <si>
    <t>E 5</t>
  </si>
  <si>
    <t>E 23</t>
  </si>
  <si>
    <t>E 34</t>
  </si>
  <si>
    <t>D 32</t>
  </si>
  <si>
    <t>D 35</t>
  </si>
  <si>
    <t>D 24</t>
  </si>
  <si>
    <t>D 41</t>
  </si>
  <si>
    <t>D 40</t>
  </si>
  <si>
    <t>D 52</t>
  </si>
  <si>
    <t>E 32</t>
  </si>
  <si>
    <t>E 1</t>
  </si>
  <si>
    <t>E 7</t>
  </si>
  <si>
    <t>E 11</t>
  </si>
  <si>
    <t>E 26</t>
  </si>
  <si>
    <t>E 8</t>
  </si>
  <si>
    <t>D 23</t>
  </si>
  <si>
    <t>E 3</t>
  </si>
  <si>
    <t>E 13</t>
  </si>
  <si>
    <t>E 33</t>
  </si>
  <si>
    <t>E 14</t>
  </si>
  <si>
    <t>E 25</t>
  </si>
  <si>
    <t>E 4</t>
  </si>
  <si>
    <t>D 18</t>
  </si>
  <si>
    <t>E 6</t>
  </si>
  <si>
    <t>E 19</t>
  </si>
  <si>
    <t>E 10</t>
  </si>
  <si>
    <t>E 24</t>
  </si>
  <si>
    <t>E 12</t>
  </si>
  <si>
    <t>E 35</t>
  </si>
  <si>
    <t>E 18</t>
  </si>
  <si>
    <t>E 3a</t>
  </si>
  <si>
    <t>1985-12</t>
  </si>
  <si>
    <t>2009-07</t>
  </si>
  <si>
    <t>2002-01</t>
  </si>
  <si>
    <t>2014-07</t>
  </si>
  <si>
    <t>1999-07</t>
  </si>
  <si>
    <t>1981-02</t>
  </si>
  <si>
    <t>2011-04</t>
  </si>
  <si>
    <t>2012-10</t>
  </si>
  <si>
    <t>2002-04</t>
  </si>
  <si>
    <t>1985-07</t>
  </si>
  <si>
    <t>2011-09</t>
  </si>
  <si>
    <t>1996-12</t>
  </si>
  <si>
    <t>1994-11</t>
  </si>
  <si>
    <t>1993-04</t>
  </si>
  <si>
    <t>2004-09</t>
  </si>
  <si>
    <t>2005-05</t>
  </si>
  <si>
    <t>2019-05</t>
  </si>
  <si>
    <t>2009-09</t>
  </si>
  <si>
    <t>2017-01</t>
  </si>
  <si>
    <t>1990-10</t>
  </si>
  <si>
    <t>1985-01</t>
  </si>
  <si>
    <t>2017-10</t>
  </si>
  <si>
    <t>1997-11</t>
  </si>
  <si>
    <t>2000-05</t>
  </si>
  <si>
    <t>2004-02</t>
  </si>
  <si>
    <t>1983-10</t>
  </si>
  <si>
    <t>1999-12</t>
  </si>
  <si>
    <t>1996-11</t>
  </si>
  <si>
    <t>1995-05</t>
  </si>
  <si>
    <t>1996-08</t>
  </si>
  <si>
    <t>1987-05</t>
  </si>
  <si>
    <t>2007-02</t>
  </si>
  <si>
    <t>2020-11</t>
  </si>
  <si>
    <t>1993-03</t>
  </si>
  <si>
    <t>1983-05</t>
  </si>
  <si>
    <t>1991-09</t>
  </si>
  <si>
    <t>2012-08</t>
  </si>
  <si>
    <t>2008-04</t>
  </si>
  <si>
    <t>1990-05</t>
  </si>
  <si>
    <t>1997-07</t>
  </si>
  <si>
    <t>2004-10</t>
  </si>
  <si>
    <t>1994-10</t>
  </si>
  <si>
    <t>1992-07</t>
  </si>
  <si>
    <t>H 33</t>
  </si>
  <si>
    <t>H 2</t>
  </si>
  <si>
    <t>H 14</t>
  </si>
  <si>
    <t>H 41</t>
  </si>
  <si>
    <t>H 45</t>
  </si>
  <si>
    <t>H 44</t>
  </si>
  <si>
    <t>H 3</t>
  </si>
  <si>
    <t>H 34</t>
  </si>
  <si>
    <t>H 36</t>
  </si>
  <si>
    <t>H 53</t>
  </si>
  <si>
    <t>H 37</t>
  </si>
  <si>
    <t>H 16</t>
  </si>
  <si>
    <t>G 4-2</t>
  </si>
  <si>
    <t>G 4-3</t>
  </si>
  <si>
    <t>F 2</t>
  </si>
  <si>
    <t>F 1</t>
  </si>
  <si>
    <t>F 37</t>
  </si>
  <si>
    <t>F 51</t>
  </si>
  <si>
    <t>F 4</t>
  </si>
  <si>
    <t>F 19</t>
  </si>
  <si>
    <t>F 43</t>
  </si>
  <si>
    <t>F 41</t>
  </si>
  <si>
    <t>P 1</t>
  </si>
  <si>
    <t>F 16</t>
  </si>
  <si>
    <t>P 10</t>
  </si>
  <si>
    <t>F 39</t>
  </si>
  <si>
    <t>F 40</t>
  </si>
  <si>
    <t>F 18</t>
  </si>
  <si>
    <t>F 50</t>
  </si>
  <si>
    <t>G 5</t>
  </si>
  <si>
    <t>C 1</t>
  </si>
  <si>
    <t>C 3</t>
  </si>
  <si>
    <t>F 33</t>
  </si>
  <si>
    <t>F 42</t>
  </si>
  <si>
    <t>C 5</t>
  </si>
  <si>
    <t>C 6</t>
  </si>
  <si>
    <t>F 15</t>
  </si>
  <si>
    <t>F 27</t>
  </si>
  <si>
    <t>F 6</t>
  </si>
  <si>
    <t>F 24</t>
  </si>
  <si>
    <t>F 12</t>
  </si>
  <si>
    <t>F 35</t>
  </si>
  <si>
    <t>F 36</t>
  </si>
  <si>
    <t>F 34</t>
  </si>
  <si>
    <t>F 20</t>
  </si>
  <si>
    <t>F 3</t>
  </si>
  <si>
    <t>H 7</t>
  </si>
  <si>
    <t>2005-04</t>
  </si>
  <si>
    <t>1987-03</t>
  </si>
  <si>
    <t>2005-02</t>
  </si>
  <si>
    <t>1980-12</t>
  </si>
  <si>
    <t>2003-01</t>
  </si>
  <si>
    <t>1992-05</t>
  </si>
  <si>
    <t>2019-04</t>
  </si>
  <si>
    <t>2003-12</t>
  </si>
  <si>
    <t>1998-08</t>
  </si>
  <si>
    <t>2001-07</t>
  </si>
  <si>
    <t>1984-06</t>
  </si>
  <si>
    <t>2019-03</t>
  </si>
  <si>
    <t>2000-04</t>
  </si>
  <si>
    <t>1993-02</t>
  </si>
  <si>
    <t>1997-02</t>
  </si>
  <si>
    <t>2013-11</t>
  </si>
  <si>
    <t>2015-12</t>
  </si>
  <si>
    <t>1997-08</t>
  </si>
  <si>
    <t>2004-04</t>
  </si>
  <si>
    <t>2014-10</t>
  </si>
  <si>
    <t>2016-10</t>
  </si>
  <si>
    <t>1982-03</t>
  </si>
  <si>
    <t>1999-06</t>
  </si>
  <si>
    <t>2014-05</t>
  </si>
  <si>
    <t>2004-03</t>
  </si>
  <si>
    <t>1990-06</t>
  </si>
  <si>
    <t>2012-04</t>
  </si>
  <si>
    <t>2005-07</t>
  </si>
  <si>
    <t>2011-03</t>
  </si>
  <si>
    <t>1984-05</t>
  </si>
  <si>
    <t>1999-05</t>
  </si>
  <si>
    <t>2000-11</t>
  </si>
  <si>
    <t>1999-11</t>
  </si>
  <si>
    <t>2010-10</t>
  </si>
  <si>
    <t>2014-09</t>
  </si>
  <si>
    <t>2013-12</t>
  </si>
  <si>
    <t>2003-05</t>
  </si>
  <si>
    <t>2005-12</t>
  </si>
  <si>
    <t>L 1</t>
  </si>
  <si>
    <t>T 6</t>
  </si>
  <si>
    <t>L 30</t>
  </si>
  <si>
    <t>L 33</t>
  </si>
  <si>
    <t>L 51</t>
  </si>
  <si>
    <t>L 52</t>
  </si>
  <si>
    <t>L 25</t>
  </si>
  <si>
    <t>H 52</t>
  </si>
  <si>
    <t>H 50</t>
  </si>
  <si>
    <t>T 3</t>
  </si>
  <si>
    <t>L 49</t>
  </si>
  <si>
    <t>H 60</t>
  </si>
  <si>
    <t>M 1</t>
  </si>
  <si>
    <t>2009-06</t>
  </si>
  <si>
    <t>1989-03</t>
  </si>
  <si>
    <t>1991-03</t>
  </si>
  <si>
    <t>2009-05</t>
  </si>
  <si>
    <t>1998-05</t>
  </si>
  <si>
    <t>2006-12</t>
  </si>
  <si>
    <t>2019-12</t>
  </si>
  <si>
    <t>Blaudruck 2002</t>
  </si>
  <si>
    <t>ISO/TS 15923-2: 2017-10</t>
  </si>
  <si>
    <t>TEST SUMME</t>
  </si>
  <si>
    <t>(für Kontrolle DEV in Spalte O</t>
  </si>
  <si>
    <t>YYYY-MM</t>
  </si>
  <si>
    <t xml:space="preserve">Systemnr: </t>
  </si>
  <si>
    <t>N</t>
  </si>
  <si>
    <t>Übernahme des Datums aus Blatt Parameter</t>
  </si>
  <si>
    <t>O</t>
  </si>
  <si>
    <t>P</t>
  </si>
  <si>
    <t>Verfahren + Datum + DEV</t>
  </si>
  <si>
    <t>Q</t>
  </si>
  <si>
    <t>R</t>
  </si>
  <si>
    <t>S</t>
  </si>
  <si>
    <t>T</t>
  </si>
  <si>
    <t>Bewirkt, dass Parameter die gestrichen werden, mit dem Zusatz "-Streichung" in der Tabelle aufgeführt werden.</t>
  </si>
  <si>
    <t>U</t>
  </si>
  <si>
    <t xml:space="preserve">Funktional. Stellt sicher, dass in Spalte B nur der jeweils erste Eintrag eines Parameters angegeben wird. </t>
  </si>
  <si>
    <t>Schutz</t>
  </si>
  <si>
    <t>Ausklappen durch Ändern der Zellenformatierung (Zeilenumbruch</t>
  </si>
  <si>
    <t>VERSION</t>
  </si>
  <si>
    <t>Letzte Änderung</t>
  </si>
  <si>
    <t>Färbung (visuell)</t>
  </si>
  <si>
    <t>2023-04</t>
  </si>
  <si>
    <t>2024-12</t>
  </si>
  <si>
    <t>2024-07</t>
  </si>
  <si>
    <t>Gesamter organischer Kohlenstoff (TOC)</t>
  </si>
  <si>
    <t>DIN EN ISO 20236</t>
  </si>
  <si>
    <t>DIN EN ISO 20595</t>
  </si>
  <si>
    <t>Polycyclische aromatische Kohlenwasserstoffe (Fluoranthen, Benzo(a)pyren, Benzo(b)fluoranthen, Benzo(k)fluoranthen, Benzo(ghi)perylen, Indeno(1,2,3-cd)pyren)</t>
  </si>
  <si>
    <t>Färbung</t>
  </si>
  <si>
    <t>DIN EN ISO 7887, Hauptabschnitt 5</t>
  </si>
  <si>
    <t>UV-Absorption 254 nm (SAK 254)</t>
  </si>
  <si>
    <t>H 62</t>
  </si>
  <si>
    <t>2023-08</t>
  </si>
  <si>
    <t xml:space="preserve">BSB5 </t>
  </si>
  <si>
    <t>2023-12</t>
  </si>
  <si>
    <t>DIN EN ISO 20595: 2023-08</t>
  </si>
  <si>
    <t>DAkkS-Verfahrensnummer:</t>
  </si>
  <si>
    <t>DEV mit zwei Ebenen</t>
  </si>
  <si>
    <t>DEV F33: Blaudruck 2002</t>
  </si>
  <si>
    <t>V</t>
  </si>
  <si>
    <t>Lfd. Nr. "Antrag gestellt"</t>
  </si>
  <si>
    <t>Parameter - Streichung
(Kennzeichnung zu streichender Parameter)</t>
  </si>
  <si>
    <t>W</t>
  </si>
  <si>
    <t>Kombination Verfahren&amp;Datum&amp;DEV (mit Klammern und Doppelpkt.) - zur Formatierung der  Nicht-DEV-Verfahren</t>
  </si>
  <si>
    <t>Fortlaufender Zähler für die gewählten Parameter (daher ungleich forl. Nummerierung in Spalte A)</t>
  </si>
  <si>
    <t>Funkton der Spalten N bis X</t>
  </si>
  <si>
    <t>Prüft, ob Verfahren mit Prüftext beginnt (s. unten, AE41), wenn ja - wahr, um Formatierung des Verfahrens in Spalte U zu steuern</t>
  </si>
  <si>
    <t>Spalte P-R stellen sicher, dass DEV-Verfahren mit zwei Ebenen (DIN 38404-25-1) vollständig übernommen werden.</t>
  </si>
  <si>
    <t>Buchstabe&amp;Leerstelle&amp;Nummer</t>
  </si>
  <si>
    <t>NUR graue Zellen freigegeben (Haken nur bei: Nicht gesperrte Zellen auswählen)</t>
  </si>
  <si>
    <t>Sucht Position von "-" ab der 11. Position (also NACH dem Bindestrich zwischen DIN 3840X-. Wenn zweite Ebene vorliegt, sollte der nächste Bindestrich auf Position 12/13 folgen)</t>
  </si>
  <si>
    <t>Sucht Positoin von ":", um Trennung zwischen Norm und Ausgabestand zu lokalisieren</t>
  </si>
  <si>
    <t>Wenn zweiter Bindestrich VOR dem Doppelpunkt (P &lt; Q), dann wird der Bindestrich mit folgender Ziffer ausgeschnitten. Wird dann in Zeile U ergänzt</t>
  </si>
  <si>
    <t>Auswahl, welche Version in Urkundenvorlage übernommen wird. Wenn Vorgabe belegt (Spalte S) wird diese gewählt, wenn nein: Wenn Spalte O FALSCH: Wert aus Spalte T sonst: DEV-Format</t>
  </si>
  <si>
    <t>STREICHUNG</t>
  </si>
  <si>
    <t>2002-03</t>
  </si>
  <si>
    <t>2000-07</t>
  </si>
  <si>
    <t>2000-06</t>
  </si>
  <si>
    <t>DIN EN 1622, Anlage C</t>
  </si>
  <si>
    <t>G 21</t>
  </si>
  <si>
    <t>G 25</t>
  </si>
  <si>
    <t>G 22</t>
  </si>
  <si>
    <t xml:space="preserve">Blatt Parameter: </t>
  </si>
  <si>
    <t>Blatt DAkkS-Transfer</t>
  </si>
  <si>
    <t>ALLE Zellen</t>
  </si>
  <si>
    <t>Letzter genutzter Eintrag</t>
  </si>
  <si>
    <t>Möglichkeit, einen Vorgabewert für das Verfahren festzulegen. Dient als Notlösung für den Fall, dass automat. Formatierung nicht korrekt arbeiiet</t>
  </si>
  <si>
    <t>Aktuell genutzte Voraben in Spalte S</t>
  </si>
  <si>
    <t>DIN 38409-60</t>
  </si>
  <si>
    <t>DIN EN ISO 7027-1</t>
  </si>
  <si>
    <t>DIN EN ISO 7027-2</t>
  </si>
  <si>
    <t>Vorgabtext für Auswahlfelder</t>
  </si>
  <si>
    <t>Lfd.Nr. Zeile</t>
  </si>
  <si>
    <t>Standorte</t>
  </si>
  <si>
    <t>Systemnr.</t>
  </si>
  <si>
    <r>
      <t xml:space="preserve">Übersicht über die gültigen Normen für Untersuchungen gemäß Fachmodul Wasser in Grund-, Oberflächen- und Abwasser (Antragsformular) </t>
    </r>
    <r>
      <rPr>
        <b/>
        <sz val="12"/>
        <rFont val="Calibri"/>
        <family val="2"/>
        <scheme val="minor"/>
      </rPr>
      <t>Stand: 18.04.2024</t>
    </r>
  </si>
  <si>
    <t>Standort(e) und Kürzel:</t>
  </si>
  <si>
    <t>Anzahl "X"+"S" Gesamt</t>
  </si>
  <si>
    <t>Vorgehen bei Korrekturen</t>
  </si>
  <si>
    <t>Parameter
(Hinweis: Hier nur der jeweils erste BEANTRAGTE Eintrag)</t>
  </si>
  <si>
    <t>PRÜFEN</t>
  </si>
  <si>
    <t>AbwV?</t>
  </si>
  <si>
    <t>Anzahl "S" - Streichung</t>
  </si>
  <si>
    <t>Y</t>
  </si>
  <si>
    <t>AbwV - WAHR für Parameter der AbwV - Grundlage für Formatierung fett</t>
  </si>
  <si>
    <t>Block 1</t>
  </si>
  <si>
    <t>Block 3</t>
  </si>
  <si>
    <t>Block 2</t>
  </si>
  <si>
    <t>Block 4</t>
  </si>
  <si>
    <t>LL</t>
  </si>
  <si>
    <t>Zellen J15, J39, J251, J386, letzte vier Zeilen (Überschriften, Eingabe "X", weiß auf weiß, um Übernahme in Antrag/Urkunde sicherzustellen)</t>
  </si>
  <si>
    <t>Textvorgaben / für Vergleiche, Übernahme</t>
  </si>
  <si>
    <t>A - Streichung von Zeilen</t>
  </si>
  <si>
    <t>A1: In "PARAMETER": Alle Spalten einblenden / Löschen von Zeilen (GANZE ZEILE; NICHT ZELLEN)</t>
  </si>
  <si>
    <t>A2; In "PARAMETER": Spalte M: Sicherstellen, dass Nummerierung korrekt durchgezogen wird</t>
  </si>
  <si>
    <t>A3: In "PARAMETER": Spalte L-R ausblenden</t>
  </si>
  <si>
    <t>Spalten L-R</t>
  </si>
  <si>
    <t>Spalten M-AH</t>
  </si>
  <si>
    <t>A6: In "DAkkS Transfer": Spalte X: Funktionsfähigkeit wiederherstellen</t>
  </si>
  <si>
    <t>A7: In "DAkkS Transfer": Kontrolle der Titelzellen in Spalte U (nicht belegt - direkter Bezug zu AB6:AB10)</t>
  </si>
  <si>
    <t>REDAKTIONELLE ANMERKUNGEN / LOGBUCH DAKKS</t>
  </si>
  <si>
    <t>A4: In "DAkkS Transfer": Überflüssige Zellen in Spalte B:H löschen / Zellen nach oben verschieben / Achtung: NICHT Spalte A</t>
  </si>
  <si>
    <t xml:space="preserve">A5: In "DAkkS Transfer": Überflüssige Zellen in Spalte N:Y löschen / dabei: Zellen nach oben verschieben / </t>
  </si>
  <si>
    <t>Anzahl "Prüfen"</t>
  </si>
  <si>
    <t>B - Ergänzun neuer Zeilen / Überarbeitung</t>
  </si>
  <si>
    <t>NOCH NICHT VERIFIZIERT</t>
  </si>
  <si>
    <t>B: Dort: Neue Zeilen einfügen / Parameter/Verfahren ergänzen / Graufärbung/Sperrung UND Weiß/Sperrung durch copy/paste ergänzen</t>
  </si>
  <si>
    <t>B: Beim Einfügen: Format für Verfahren / Systemnummer und Datum beachten</t>
  </si>
  <si>
    <t>B: Kopieren der aktuellen Tabelle in Hilfsdatei (mit den Feldern für Standorte inkl. Sperrung/Graufärbung)</t>
  </si>
  <si>
    <t>B: In Hilfsdatei: Sortieren der Zeilen (Sortierreihenfolge: Parameter / Systemnummer / Datum)</t>
  </si>
  <si>
    <t>B: In "PARAMETER": Ergänzung der zusätzlichen Zeilen unter den bisher ausgefüllten Zeilen</t>
  </si>
  <si>
    <t>B: Zu streichende Zeilen: Löschen</t>
  </si>
  <si>
    <t>B: Ermittlung des Bedarfs an Zeilen für jeden Teilbereich (Anzahl + neue Parameter -zu streichende Parameter)</t>
  </si>
  <si>
    <t>A8: Spalte B: Um gelöschte Zellen herum: #BEZUG-Fehler korrigieren. Bezug auf gelöschte Zeilen nicht mehr möglich. Herunterziehen</t>
  </si>
  <si>
    <t>DIN EN ISO 7887, Verfahren A</t>
  </si>
  <si>
    <t>Antrags-</t>
  </si>
  <si>
    <r>
      <t xml:space="preserve">Vorgabe Verfahren für Urkunde (falls Automatik nicht okay)
</t>
    </r>
    <r>
      <rPr>
        <b/>
        <sz val="10"/>
        <color rgb="FFFF0000"/>
        <rFont val="Calibri"/>
        <family val="2"/>
        <scheme val="minor"/>
      </rPr>
      <t>NICHT KOPIEREN / ZIEHEN</t>
    </r>
  </si>
  <si>
    <t>Änderung(en)</t>
  </si>
  <si>
    <t xml:space="preserve">Antragsinhalt </t>
  </si>
  <si>
    <t>C 21</t>
  </si>
  <si>
    <t>C 22</t>
  </si>
  <si>
    <t>DIN 38404-4</t>
  </si>
  <si>
    <t>DIN 38406-18</t>
  </si>
  <si>
    <t>DIN 38406-26</t>
  </si>
  <si>
    <t>DIN 38405-24</t>
  </si>
  <si>
    <t>DIN 38404-6</t>
  </si>
  <si>
    <t>Neuaufnahme</t>
  </si>
  <si>
    <t>STREICHUNG PARAMETER</t>
  </si>
  <si>
    <t>Unterschrift Begutachter</t>
  </si>
  <si>
    <t>Klarname Begutachter</t>
  </si>
  <si>
    <t>Ort / Datum</t>
  </si>
  <si>
    <t>Fachmodul Wasser - Informationen zum Ausfüllen der Parameterliste</t>
  </si>
  <si>
    <r>
      <rPr>
        <b/>
        <sz val="12"/>
        <rFont val="Calibri"/>
        <family val="2"/>
      </rPr>
      <t>Allgemeine Informationen</t>
    </r>
    <r>
      <rPr>
        <sz val="12"/>
        <rFont val="Calibri"/>
        <family val="2"/>
      </rPr>
      <t xml:space="preserve">
Die vorliegende Datei dient der Beantragung einer Akkreditierung bzw. Notifizierung von Verfahren im Fachmodul Wasser. Bitte beachten Sie die folgenden Informationen, um eine reibungslose Antragsbearbeitung sicherzustellen.
Um einen Antrag zu stellen, sind im Blatt </t>
    </r>
    <r>
      <rPr>
        <i/>
        <sz val="12"/>
        <rFont val="Calibri"/>
        <family val="2"/>
      </rPr>
      <t>"PARAMETER“</t>
    </r>
    <r>
      <rPr>
        <sz val="12"/>
        <rFont val="Calibri"/>
        <family val="2"/>
      </rPr>
      <t xml:space="preserve"> die erforderlichen Informationen einzutragen. Die ausgefüllte Tabelle ist Grundlage zur Erstellung der Anlage zum Antrag für das Fachmodul Wasser.
Neben den Angaben zum Prüflabor sind für die Matrizes Abwasser, Oberflächenwasser und Grundwasser </t>
    </r>
    <r>
      <rPr>
        <b/>
        <sz val="12"/>
        <rFont val="Calibri"/>
        <family val="2"/>
      </rPr>
      <t xml:space="preserve">alle Verfahren </t>
    </r>
    <r>
      <rPr>
        <sz val="12"/>
        <rFont val="Calibri"/>
        <family val="2"/>
      </rPr>
      <t xml:space="preserve">zu kennzeichnen, die das Labor fachlich beherrscht und für die es eine Akkreditierung bzw. Notifizierung </t>
    </r>
    <r>
      <rPr>
        <b/>
        <sz val="12"/>
        <rFont val="Calibri"/>
        <family val="2"/>
      </rPr>
      <t>beantragen</t>
    </r>
    <r>
      <rPr>
        <sz val="12"/>
        <rFont val="Calibri"/>
        <family val="2"/>
      </rPr>
      <t xml:space="preserve"> oder </t>
    </r>
    <r>
      <rPr>
        <b/>
        <sz val="12"/>
        <rFont val="Calibri"/>
        <family val="2"/>
      </rPr>
      <t>ändern</t>
    </r>
    <r>
      <rPr>
        <sz val="12"/>
        <rFont val="Calibri"/>
        <family val="2"/>
      </rPr>
      <t xml:space="preserve">, </t>
    </r>
    <r>
      <rPr>
        <b/>
        <sz val="12"/>
        <rFont val="Calibri"/>
        <family val="2"/>
      </rPr>
      <t>aufrechterhalten</t>
    </r>
    <r>
      <rPr>
        <sz val="12"/>
        <rFont val="Calibri"/>
        <family val="2"/>
      </rPr>
      <t xml:space="preserve"> oder </t>
    </r>
    <r>
      <rPr>
        <b/>
        <sz val="12"/>
        <rFont val="Calibri"/>
        <family val="2"/>
      </rPr>
      <t>zurückziehen</t>
    </r>
    <r>
      <rPr>
        <sz val="12"/>
        <rFont val="Calibri"/>
        <family val="2"/>
      </rPr>
      <t xml:space="preserve"> möchte. 
Es können ausschließlich grau hinterlegte Felder ausgefüllt werden.
Eine PDF-Version oder ein unterschriebener Ausdruck des Tabellenblattes </t>
    </r>
    <r>
      <rPr>
        <i/>
        <sz val="12"/>
        <rFont val="Calibri"/>
        <family val="2"/>
      </rPr>
      <t>"PARAMETER"</t>
    </r>
    <r>
      <rPr>
        <sz val="12"/>
        <rFont val="Calibri"/>
        <family val="2"/>
      </rPr>
      <t xml:space="preserve"> muss dem Akkreditierungs-/Notifizierungsantrag beigefügt werden. Die bestätigte Liste wird Bestandteil der Anlage zur Akkreditierungsurkunde. </t>
    </r>
  </si>
  <si>
    <r>
      <rPr>
        <b/>
        <sz val="12"/>
        <rFont val="Calibri"/>
        <family val="2"/>
      </rPr>
      <t>Erstellen der Anlage zum Akkreditierungs- / Notifizierungsantrag</t>
    </r>
    <r>
      <rPr>
        <sz val="12"/>
        <rFont val="Calibri"/>
        <family val="2"/>
      </rPr>
      <t xml:space="preserve">
Nach Abschluss der Eintragungen kann die Tabelle über die Excel-Filterfunktion auf die für den Antrag relevanten Verfahren reduziert werden. Hierzu sind alle Einträge mit den Kennzeichnungen </t>
    </r>
    <r>
      <rPr>
        <i/>
        <sz val="12"/>
        <rFont val="Calibri"/>
        <family val="2"/>
      </rPr>
      <t xml:space="preserve">"X“ </t>
    </r>
    <r>
      <rPr>
        <sz val="12"/>
        <rFont val="Calibri"/>
        <family val="2"/>
      </rPr>
      <t xml:space="preserve">und </t>
    </r>
    <r>
      <rPr>
        <i/>
        <sz val="12"/>
        <rFont val="Calibri"/>
        <family val="2"/>
      </rPr>
      <t xml:space="preserve">"S“ </t>
    </r>
    <r>
      <rPr>
        <sz val="12"/>
        <rFont val="Calibri"/>
        <family val="2"/>
      </rPr>
      <t>auszuwählen. Leere Felder werden dadurch automatisch ausgeblendet.
Im Anschluss kann das Antragsformular für das Fachmodul Wasser entweder direkt als PDF-Datei erzeugt oder ausgedruckt werden. Den Antragsunterlagen ist die Anlage als unterzeichneter Ausdruck oder digitalisiert (PDF, mit Namensangabe) beizufügen.</t>
    </r>
  </si>
  <si>
    <r>
      <rPr>
        <b/>
        <sz val="12"/>
        <rFont val="Calibri"/>
        <family val="2"/>
      </rPr>
      <t>Datentransfer</t>
    </r>
    <r>
      <rPr>
        <sz val="12"/>
        <rFont val="Calibri"/>
        <family val="2"/>
      </rPr>
      <t xml:space="preserve">
Nach dem Ausdruck des Antragsformulars ist die Datei im MS-Excel-Format ohne weitere Änderungen parallel an die zuständige Akkreditierungs- bzw. Notifizierungsstelle zu übermitteln. Achten Sie darauf, eine aussagekräftige und eindeutige Dateibezeichnung zu wählen, um eine Verwechslung zu vermeiden.</t>
    </r>
  </si>
  <si>
    <r>
      <rPr>
        <b/>
        <sz val="12"/>
        <rFont val="Calibri"/>
        <family val="2"/>
      </rPr>
      <t>Vorgehen bei Änderung eines laufenden Antrages</t>
    </r>
    <r>
      <rPr>
        <sz val="12"/>
        <rFont val="Calibri"/>
        <family val="2"/>
      </rPr>
      <t xml:space="preserve">
Ergeben sich im Verlauf des Verfahrens Änderungen am ursprünglich beantragten Akkreditierungsumfang, ist die Tabelle durch das Laboratorium entsprechend zu aktualisieren. Es muss sichergestellt werden, dass sowohl der aktuell gültige als auch der beantragte Akkreditierungsumfang vollständig und korrekt abgebildet sind.
Nach einer Überarbeitung übermittelt das Labor sowohl das korrigierte Antragsformular als auch die aktualisierte Datei an die Akkreditierungs- bzw. Notifizierungsstelle. Dabei ist auf eine eindeutige Bezeichnung der Datei und des Antrags zu achten, die sich von vorherigen Versionen eindeutig unterscheiden lässt (z. B. durch Angabe einer Versionsnummer oder eines Datums in der Dateibezeichnung).</t>
    </r>
  </si>
  <si>
    <r>
      <rPr>
        <b/>
        <i/>
        <sz val="12"/>
        <rFont val="Calibri"/>
        <family val="2"/>
      </rPr>
      <t>"PARAMETER"</t>
    </r>
    <r>
      <rPr>
        <b/>
        <sz val="12"/>
        <rFont val="Calibri"/>
        <family val="2"/>
      </rPr>
      <t xml:space="preserve"> - Labordaten</t>
    </r>
    <r>
      <rPr>
        <sz val="12"/>
        <rFont val="Calibri"/>
        <family val="2"/>
      </rPr>
      <t xml:space="preserve">
Im oberen Bereich des Blatts </t>
    </r>
    <r>
      <rPr>
        <i/>
        <sz val="12"/>
        <rFont val="Calibri"/>
        <family val="2"/>
      </rPr>
      <t>"PARAMETER“</t>
    </r>
    <r>
      <rPr>
        <sz val="12"/>
        <rFont val="Calibri"/>
        <family val="2"/>
      </rPr>
      <t xml:space="preserve"> sind die Basisdaten des Labors einzutragen.
Wählen Sie aus, ob eine Akkreditierung oder Notifizierung beantragt wird (Pull-down-Auswahl). Geben Sie zudem die Adressdaten sowie, falls vorhanden, die Verfahrensnummer des Akkreditierungsverfahrens (PL-XXXXX-YY) an.
Labore mit mehreren Standorten können im Feld „</t>
    </r>
    <r>
      <rPr>
        <i/>
        <sz val="12"/>
        <rFont val="Calibri"/>
        <family val="2"/>
      </rPr>
      <t>Standorte</t>
    </r>
    <r>
      <rPr>
        <sz val="12"/>
        <rFont val="Calibri"/>
        <family val="2"/>
      </rPr>
      <t>“ die Standorte unter Verwendung einer eindeutigen Abkürzung  (z. B. "A-Stadt: A", "B-Dorf: B", "C-Hausen: C") angeben. Die Abkürzungen sollen in der weiteren Bearbeitung verwendet werden.</t>
    </r>
  </si>
  <si>
    <r>
      <rPr>
        <b/>
        <i/>
        <sz val="12"/>
        <rFont val="Calibri"/>
        <family val="2"/>
      </rPr>
      <t>"PARAMETER"</t>
    </r>
    <r>
      <rPr>
        <b/>
        <sz val="12"/>
        <rFont val="Calibri"/>
        <family val="2"/>
      </rPr>
      <t xml:space="preserve"> - Standortspalten </t>
    </r>
    <r>
      <rPr>
        <b/>
        <i/>
        <sz val="12"/>
        <rFont val="Calibri"/>
        <family val="2"/>
      </rPr>
      <t>"Abw / Ofw / Grw"</t>
    </r>
    <r>
      <rPr>
        <sz val="12"/>
        <rFont val="Calibri"/>
        <family val="2"/>
      </rPr>
      <t xml:space="preserve">
In den grün hinterlegten Spalten für die Matrizes Abwasser (</t>
    </r>
    <r>
      <rPr>
        <i/>
        <sz val="12"/>
        <rFont val="Calibri"/>
        <family val="2"/>
      </rPr>
      <t>"Abw“</t>
    </r>
    <r>
      <rPr>
        <sz val="12"/>
        <rFont val="Calibri"/>
        <family val="2"/>
      </rPr>
      <t>), Oberflächenwasser (</t>
    </r>
    <r>
      <rPr>
        <i/>
        <sz val="12"/>
        <rFont val="Calibri"/>
        <family val="2"/>
      </rPr>
      <t>"Ofw“</t>
    </r>
    <r>
      <rPr>
        <sz val="12"/>
        <rFont val="Calibri"/>
        <family val="2"/>
      </rPr>
      <t>) und Grundwasser (</t>
    </r>
    <r>
      <rPr>
        <i/>
        <sz val="12"/>
        <rFont val="Calibri"/>
        <family val="2"/>
      </rPr>
      <t>"Grw“</t>
    </r>
    <r>
      <rPr>
        <sz val="12"/>
        <rFont val="Calibri"/>
        <family val="2"/>
      </rPr>
      <t xml:space="preserve">) ist der beantragte Gesamtumfang der Akkreditierung vollständig einzutragen. Für alle Verfahren müssen die zuvor festgelegten Standortkennungen - alternativ </t>
    </r>
    <r>
      <rPr>
        <i/>
        <sz val="12"/>
        <rFont val="Calibri"/>
        <family val="2"/>
      </rPr>
      <t>"X"</t>
    </r>
    <r>
      <rPr>
        <sz val="12"/>
        <rFont val="Calibri"/>
        <family val="2"/>
      </rPr>
      <t xml:space="preserve"> für Labore mit einem Standort - für jede Matrix in den entsprechenden Feldern angegeben werden. 
WICHTIG: In der Tabelle sind sowohl bereits akkreditierte als auch neu zu akkreditierende Verfahren aufzulisten. </t>
    </r>
    <r>
      <rPr>
        <b/>
        <sz val="12"/>
        <color rgb="FFFF0000"/>
        <rFont val="Calibri"/>
        <family val="2"/>
      </rPr>
      <t>Eintragungen sind ausschließlich in den grau markierten Zellen zulässig</t>
    </r>
    <r>
      <rPr>
        <sz val="12"/>
        <color rgb="FFFF0000"/>
        <rFont val="Calibri"/>
        <family val="2"/>
      </rPr>
      <t xml:space="preserve">. </t>
    </r>
    <r>
      <rPr>
        <sz val="12"/>
        <rFont val="Calibri"/>
        <family val="2"/>
      </rPr>
      <t>Die Bearbeitung unzulässiger Kombinationen (weiße Felder) ist systemseitig ausgeschlossen.
Für Parameter/Methoden, bei denen die bestehende Akkreditierung nicht aufrechterhalten werden soll (Streichung), ist keine Standortkennung einzutragen.
Für die Matrix Abwasser finden ausschließlich die in der gültigen Abwasserverordnung (AbwV) benannten Normen Anwendung. Die in der AbwV enthaltenen parameterspezifischen Hinweise und Erläuterungen sind entsprechend zu beachten.</t>
    </r>
  </si>
  <si>
    <r>
      <rPr>
        <b/>
        <sz val="12"/>
        <rFont val="Calibri"/>
        <family val="2"/>
      </rPr>
      <t>Kennzeichnung antragsrelevanter Daten</t>
    </r>
    <r>
      <rPr>
        <sz val="12"/>
        <rFont val="Calibri"/>
        <family val="2"/>
      </rPr>
      <t xml:space="preserve">
Für den aktuellen Antrag relevante Verfahren werden in der rot hinterlegten Spalte </t>
    </r>
    <r>
      <rPr>
        <i/>
        <sz val="12"/>
        <rFont val="Calibri"/>
        <family val="2"/>
      </rPr>
      <t>"Antragsrelevant</t>
    </r>
    <r>
      <rPr>
        <sz val="12"/>
        <rFont val="Calibri"/>
        <family val="2"/>
      </rPr>
      <t xml:space="preserve">“ automatisiert folgendermaßen gekennzeichnet:
</t>
    </r>
    <r>
      <rPr>
        <i/>
        <sz val="12"/>
        <rFont val="Calibri"/>
        <family val="2"/>
      </rPr>
      <t>"X</t>
    </r>
    <r>
      <rPr>
        <sz val="12"/>
        <rFont val="Calibri"/>
        <family val="2"/>
      </rPr>
      <t xml:space="preserve">“ – Mit </t>
    </r>
    <r>
      <rPr>
        <i/>
        <sz val="12"/>
        <rFont val="Calibri"/>
        <family val="2"/>
      </rPr>
      <t>"X"</t>
    </r>
    <r>
      <rPr>
        <sz val="12"/>
        <rFont val="Calibri"/>
        <family val="2"/>
      </rPr>
      <t xml:space="preserve"> sind alle Verfahren gekennzeichnet, die im angestrebten Akkreditierungs-/Notifizierungsumfang enthalten sind. Dies sind Verfahren für die eine Akkreditierung besteht oder für die eine Neuaufnahme/Änderung beantragt wird. 
</t>
    </r>
    <r>
      <rPr>
        <i/>
        <sz val="12"/>
        <rFont val="Calibri"/>
        <family val="2"/>
      </rPr>
      <t>"S</t>
    </r>
    <r>
      <rPr>
        <sz val="12"/>
        <rFont val="Calibri"/>
        <family val="2"/>
      </rPr>
      <t xml:space="preserve">“ – Verfahren, für die eine Streichung beantragt wird. Diese Verfahren sind aktuell akkreditiert/notifiziert, sie sollen jedoch künftig nicht weiter akkreditiert oder notifiziert bleiben.
</t>
    </r>
    <r>
      <rPr>
        <i/>
        <sz val="12"/>
        <rFont val="Calibri"/>
        <family val="2"/>
      </rPr>
      <t>"PRÜFEN</t>
    </r>
    <r>
      <rPr>
        <sz val="12"/>
        <rFont val="Calibri"/>
        <family val="2"/>
      </rPr>
      <t xml:space="preserve">“ – Einträge mit dieser Kennzeichnung enthalten unvollständige oder inkonsistente Angaben. Die Daten müssen vor dem weiteren Vorgehen überprüft und korrigiert werden.
</t>
    </r>
  </si>
  <si>
    <t>relevant   .</t>
  </si>
  <si>
    <t>Streichung Verfahren</t>
  </si>
  <si>
    <r>
      <rPr>
        <b/>
        <i/>
        <sz val="12"/>
        <rFont val="Calibri"/>
        <family val="2"/>
      </rPr>
      <t>"PARAMETER"</t>
    </r>
    <r>
      <rPr>
        <b/>
        <sz val="12"/>
        <rFont val="Calibri"/>
        <family val="2"/>
      </rPr>
      <t xml:space="preserve"> - Spalte </t>
    </r>
    <r>
      <rPr>
        <b/>
        <i/>
        <sz val="12"/>
        <rFont val="Calibri"/>
        <family val="2"/>
      </rPr>
      <t>"Änderung"</t>
    </r>
    <r>
      <rPr>
        <sz val="12"/>
        <rFont val="Calibri"/>
        <family val="2"/>
      </rPr>
      <t xml:space="preserve">
In der ebenfalls grün hinterlegten Spalte </t>
    </r>
    <r>
      <rPr>
        <i/>
        <sz val="12"/>
        <rFont val="Calibri"/>
        <family val="2"/>
      </rPr>
      <t>"Änderung“</t>
    </r>
    <r>
      <rPr>
        <sz val="12"/>
        <rFont val="Calibri"/>
        <family val="2"/>
      </rPr>
      <t xml:space="preserve"> sind sämtliche Veränderungen gegenüber dem derzeit gültigen Akkreditierungsumfang zu kennzeichnen. Über ein Pull-down-Menü kann eine der folgenden Optionen ausgewählt werden:
</t>
    </r>
    <r>
      <rPr>
        <i/>
        <sz val="12"/>
        <rFont val="Calibri"/>
        <family val="2"/>
      </rPr>
      <t>"Neuaufnahme</t>
    </r>
    <r>
      <rPr>
        <sz val="12"/>
        <rFont val="Calibri"/>
        <family val="2"/>
      </rPr>
      <t xml:space="preserve">“ – für jedes Verfahren, das bislang nicht akkreditiert ist. </t>
    </r>
    <r>
      <rPr>
        <i/>
        <sz val="12"/>
        <rFont val="Calibri"/>
        <family val="2"/>
      </rPr>
      <t>"Neuaufnahme"</t>
    </r>
    <r>
      <rPr>
        <sz val="12"/>
        <rFont val="Calibri"/>
        <family val="2"/>
      </rPr>
      <t xml:space="preserve"> ist auch bei einer Erstakkreditierung auszuwählen,
</t>
    </r>
    <r>
      <rPr>
        <i/>
        <sz val="12"/>
        <rFont val="Calibri"/>
        <family val="2"/>
      </rPr>
      <t>"Änderung</t>
    </r>
    <r>
      <rPr>
        <sz val="12"/>
        <rFont val="Calibri"/>
        <family val="2"/>
      </rPr>
      <t xml:space="preserve">“ – bei Änderungen für ein bereits akkreditiertes Verfahren. Darunter sind sowohl Änderungen der akkreditierten Matrizes als auch Änderungen der zugeordneten Standorte (oder beides) zu verstehen,
</t>
    </r>
    <r>
      <rPr>
        <i/>
        <sz val="12"/>
        <rFont val="Calibri"/>
        <family val="2"/>
      </rPr>
      <t>"Streichung Verfahren</t>
    </r>
    <r>
      <rPr>
        <sz val="12"/>
        <rFont val="Calibri"/>
        <family val="2"/>
      </rPr>
      <t xml:space="preserve">“ – wenn die Akkreditierung eines aktuell akkreditierten Verfahrens für sämtliche Matrizes und Standorte zurückgezogen werden soll. Hinweis: In diesem Fall dürfen keine Standortkennungen eingetragen werden.
Unvollständige oder widersprüchliche Angaben (z. B. </t>
    </r>
    <r>
      <rPr>
        <i/>
        <sz val="12"/>
        <rFont val="Calibri"/>
        <family val="2"/>
      </rPr>
      <t>"Neuaufnahme"</t>
    </r>
    <r>
      <rPr>
        <sz val="12"/>
        <rFont val="Calibri"/>
        <family val="2"/>
      </rPr>
      <t xml:space="preserve"> ohne Angabe eines Standorts oder </t>
    </r>
    <r>
      <rPr>
        <i/>
        <sz val="12"/>
        <rFont val="Calibri"/>
        <family val="2"/>
      </rPr>
      <t>"Streichung"</t>
    </r>
    <r>
      <rPr>
        <sz val="12"/>
        <rFont val="Calibri"/>
        <family val="2"/>
      </rPr>
      <t xml:space="preserve"> mit Standortangabe) werden automatisch erkannt und in der nachfolgenden Spalte </t>
    </r>
    <r>
      <rPr>
        <i/>
        <sz val="12"/>
        <rFont val="Calibri"/>
        <family val="2"/>
      </rPr>
      <t>"Antragsrelevant</t>
    </r>
    <r>
      <rPr>
        <sz val="12"/>
        <rFont val="Calibri"/>
        <family val="2"/>
      </rPr>
      <t xml:space="preserve">“ mit dem Hinweis </t>
    </r>
    <r>
      <rPr>
        <i/>
        <sz val="12"/>
        <rFont val="Calibri"/>
        <family val="2"/>
      </rPr>
      <t>"Prüfen</t>
    </r>
    <r>
      <rPr>
        <sz val="12"/>
        <rFont val="Calibri"/>
        <family val="2"/>
      </rPr>
      <t>“ gekennzeichnet.</t>
    </r>
  </si>
  <si>
    <t>INFO</t>
  </si>
  <si>
    <r>
      <t xml:space="preserve">Anzahl "X" - Urkunde
</t>
    </r>
    <r>
      <rPr>
        <sz val="12"/>
        <rFont val="Calibri"/>
        <family val="2"/>
        <scheme val="minor"/>
      </rPr>
      <t>(inkl. 4 Überschriften)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</si>
</sst>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yyyy"/>
  </numFmts>
  <fonts count="29" x14ac:knownFonts="1">
    <font>
      <sz val="10"/>
      <name val="Arial"/>
    </font>
    <font>
      <sz val="8"/>
      <name val="Arial"/>
      <family val="2"/>
    </font>
    <font>
      <sz val="11"/>
      <color indexed="60"/>
      <name val="Calibri"/>
      <family val="2"/>
    </font>
    <font>
      <sz val="12"/>
      <name val="Calibri"/>
      <family val="2"/>
    </font>
    <font>
      <sz val="11"/>
      <color rgb="FF006100"/>
      <name val="Calibri"/>
      <family val="2"/>
      <scheme val="minor"/>
    </font>
    <font>
      <sz val="11"/>
      <color rgb="FF9C0006"/>
      <name val="Calibri"/>
      <family val="2"/>
      <scheme val="minor"/>
    </font>
    <font>
      <sz val="10"/>
      <name val="Calibri"/>
      <family val="2"/>
      <scheme val="minor"/>
    </font>
    <font>
      <b/>
      <sz val="12"/>
      <name val="Calibri"/>
      <family val="2"/>
      <scheme val="minor"/>
    </font>
    <font>
      <sz val="12"/>
      <name val="Calibri"/>
      <family val="2"/>
      <scheme val="minor"/>
    </font>
    <font>
      <sz val="9"/>
      <name val="Calibri"/>
      <family val="2"/>
      <scheme val="minor"/>
    </font>
    <font>
      <strike/>
      <sz val="10"/>
      <name val="Calibri"/>
      <family val="2"/>
      <scheme val="minor"/>
    </font>
    <font>
      <sz val="12"/>
      <color rgb="FFFF0000"/>
      <name val="Calibri"/>
      <family val="2"/>
      <scheme val="minor"/>
    </font>
    <font>
      <b/>
      <sz val="14"/>
      <name val="Calibri"/>
      <family val="2"/>
      <scheme val="minor"/>
    </font>
    <font>
      <sz val="14"/>
      <name val="Calibri"/>
      <family val="2"/>
      <scheme val="minor"/>
    </font>
    <font>
      <sz val="10"/>
      <name val="Arial"/>
      <family val="2"/>
    </font>
    <font>
      <sz val="12"/>
      <color theme="0"/>
      <name val="Calibri"/>
      <family val="2"/>
      <scheme val="minor"/>
    </font>
    <font>
      <b/>
      <sz val="9"/>
      <color indexed="81"/>
      <name val="Segoe UI"/>
      <family val="2"/>
    </font>
    <font>
      <b/>
      <sz val="10"/>
      <name val="Calibri"/>
      <family val="2"/>
      <scheme val="minor"/>
    </font>
    <font>
      <sz val="10"/>
      <color rgb="FF212529"/>
      <name val="Segoe UI"/>
      <family val="2"/>
    </font>
    <font>
      <strike/>
      <sz val="12"/>
      <name val="Calibri"/>
      <family val="2"/>
      <scheme val="minor"/>
    </font>
    <font>
      <b/>
      <sz val="14"/>
      <color rgb="FF0070C0"/>
      <name val="Calibri"/>
      <family val="2"/>
      <scheme val="minor"/>
    </font>
    <font>
      <sz val="10"/>
      <color rgb="FF0070C0"/>
      <name val="Calibri"/>
      <family val="2"/>
      <scheme val="minor"/>
    </font>
    <font>
      <b/>
      <sz val="10"/>
      <color rgb="FFFF0000"/>
      <name val="Calibri"/>
      <family val="2"/>
      <scheme val="minor"/>
    </font>
    <font>
      <b/>
      <sz val="12"/>
      <name val="Calibri"/>
      <family val="2"/>
    </font>
    <font>
      <sz val="10"/>
      <name val="Calibri"/>
      <family val="2"/>
    </font>
    <font>
      <i/>
      <sz val="12"/>
      <name val="Calibri"/>
      <family val="2"/>
    </font>
    <font>
      <b/>
      <i/>
      <sz val="12"/>
      <name val="Calibri"/>
      <family val="2"/>
    </font>
    <font>
      <sz val="12"/>
      <color rgb="FFFF0000"/>
      <name val="Calibri"/>
      <family val="2"/>
    </font>
    <font>
      <b/>
      <sz val="12"/>
      <color rgb="FFFF0000"/>
      <name val="Calibri"/>
      <family val="2"/>
    </font>
  </fonts>
  <fills count="20">
    <fill>
      <patternFill patternType="none"/>
    </fill>
    <fill>
      <patternFill patternType="gray125"/>
    </fill>
    <fill>
      <patternFill patternType="solid">
        <fgColor indexed="43"/>
      </patternFill>
    </fill>
    <fill>
      <patternFill patternType="solid">
        <fgColor rgb="FFC6EFCE"/>
      </patternFill>
    </fill>
    <fill>
      <patternFill patternType="solid">
        <fgColor rgb="FFFFC7CE"/>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63377788628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8"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s>
  <cellStyleXfs count="4">
    <xf numFmtId="0" fontId="0" fillId="0" borderId="0"/>
    <xf numFmtId="0" fontId="4" fillId="3" borderId="0" applyNumberFormat="0" applyBorder="0" applyAlignment="0" applyProtection="0"/>
    <xf numFmtId="0" fontId="2" fillId="2" borderId="0" applyNumberFormat="0" applyBorder="0" applyAlignment="0" applyProtection="0"/>
    <xf numFmtId="0" fontId="5" fillId="4" borderId="0" applyNumberFormat="0" applyBorder="0" applyAlignment="0" applyProtection="0"/>
  </cellStyleXfs>
  <cellXfs count="187">
    <xf numFmtId="0" fontId="0" fillId="0" borderId="0" xfId="0"/>
    <xf numFmtId="0" fontId="6" fillId="0" borderId="0" xfId="0" applyFont="1" applyFill="1" applyAlignment="1">
      <alignment vertical="center"/>
    </xf>
    <xf numFmtId="0" fontId="6"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0" xfId="0" applyFont="1" applyFill="1" applyAlignment="1">
      <alignment vertical="center"/>
    </xf>
    <xf numFmtId="0" fontId="9"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left" vertical="center"/>
    </xf>
    <xf numFmtId="0" fontId="10" fillId="0" borderId="0" xfId="0" applyFont="1" applyFill="1" applyBorder="1" applyAlignment="1">
      <alignment horizontal="left" vertical="center"/>
    </xf>
    <xf numFmtId="0" fontId="6" fillId="0" borderId="0" xfId="0" applyFont="1" applyFill="1" applyBorder="1" applyAlignment="1">
      <alignment horizontal="left" vertical="top"/>
    </xf>
    <xf numFmtId="0" fontId="6" fillId="6" borderId="0" xfId="0" applyFont="1" applyFill="1" applyBorder="1" applyAlignment="1">
      <alignment horizontal="left" vertical="center"/>
    </xf>
    <xf numFmtId="164" fontId="8"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6"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7" fillId="0" borderId="1" xfId="0" applyFont="1" applyFill="1" applyBorder="1" applyAlignment="1">
      <alignment horizontal="left" vertical="center" wrapText="1"/>
    </xf>
    <xf numFmtId="0" fontId="6" fillId="0" borderId="0" xfId="0" applyFont="1" applyFill="1" applyAlignment="1">
      <alignment horizontal="left" vertical="center"/>
    </xf>
    <xf numFmtId="0" fontId="12" fillId="0" borderId="0" xfId="0" applyFont="1" applyFill="1" applyAlignment="1">
      <alignment horizontal="center" vertical="center" wrapText="1"/>
    </xf>
    <xf numFmtId="0" fontId="8" fillId="0" borderId="0" xfId="0" applyFont="1" applyFill="1" applyAlignment="1">
      <alignment horizontal="center" vertical="center"/>
    </xf>
    <xf numFmtId="0" fontId="13" fillId="0" borderId="12" xfId="0" applyFont="1" applyFill="1" applyBorder="1" applyAlignment="1">
      <alignment horizontal="left" vertical="center"/>
    </xf>
    <xf numFmtId="0" fontId="6" fillId="8" borderId="0" xfId="0" applyFont="1" applyFill="1" applyAlignment="1" applyProtection="1">
      <alignment vertical="center"/>
      <protection hidden="1"/>
    </xf>
    <xf numFmtId="0" fontId="6" fillId="8" borderId="0" xfId="0" applyFont="1" applyFill="1" applyAlignment="1" applyProtection="1">
      <alignment horizontal="left" vertical="center"/>
      <protection hidden="1"/>
    </xf>
    <xf numFmtId="0" fontId="6" fillId="0" borderId="0" xfId="0" applyFont="1" applyFill="1" applyBorder="1" applyAlignment="1" applyProtection="1">
      <alignment horizontal="left" vertical="center"/>
      <protection hidden="1"/>
    </xf>
    <xf numFmtId="0" fontId="3" fillId="0" borderId="7" xfId="0" applyFont="1" applyFill="1" applyBorder="1" applyAlignment="1" applyProtection="1">
      <alignment horizontal="left" vertical="center" wrapText="1"/>
      <protection hidden="1"/>
    </xf>
    <xf numFmtId="0" fontId="8" fillId="0" borderId="5" xfId="0" applyFont="1" applyFill="1" applyBorder="1" applyAlignment="1" applyProtection="1">
      <alignment horizontal="center" vertical="center" wrapText="1"/>
      <protection hidden="1"/>
    </xf>
    <xf numFmtId="0" fontId="8" fillId="0" borderId="1"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left" vertical="center" wrapText="1"/>
      <protection hidden="1"/>
    </xf>
    <xf numFmtId="0" fontId="7" fillId="9" borderId="1" xfId="0" applyFont="1" applyFill="1" applyBorder="1" applyAlignment="1" applyProtection="1">
      <alignment horizontal="center" vertical="center"/>
      <protection hidden="1"/>
    </xf>
    <xf numFmtId="0" fontId="6" fillId="0" borderId="1" xfId="0" applyFont="1" applyFill="1" applyBorder="1" applyAlignment="1" applyProtection="1">
      <alignment horizontal="left" vertical="center"/>
      <protection hidden="1"/>
    </xf>
    <xf numFmtId="0" fontId="6" fillId="0" borderId="1" xfId="0" applyFont="1" applyFill="1" applyBorder="1" applyAlignment="1" applyProtection="1">
      <alignment horizontal="center" vertical="center"/>
      <protection hidden="1"/>
    </xf>
    <xf numFmtId="0" fontId="3" fillId="0" borderId="10" xfId="0" applyFont="1" applyFill="1" applyBorder="1" applyAlignment="1" applyProtection="1">
      <alignment horizontal="left" vertical="center" wrapText="1"/>
      <protection hidden="1"/>
    </xf>
    <xf numFmtId="0" fontId="3" fillId="0" borderId="1" xfId="0" applyFont="1" applyFill="1" applyBorder="1" applyAlignment="1" applyProtection="1">
      <alignment horizontal="left" vertical="center" wrapText="1"/>
      <protection hidden="1"/>
    </xf>
    <xf numFmtId="0" fontId="8" fillId="0" borderId="11" xfId="0" applyFont="1" applyFill="1" applyBorder="1" applyAlignment="1" applyProtection="1">
      <alignment horizontal="center" vertical="center" wrapText="1"/>
      <protection hidden="1"/>
    </xf>
    <xf numFmtId="0" fontId="7" fillId="10" borderId="1" xfId="0" applyFont="1" applyFill="1" applyBorder="1" applyAlignment="1" applyProtection="1">
      <alignment horizontal="center" vertical="center"/>
      <protection hidden="1"/>
    </xf>
    <xf numFmtId="0" fontId="6" fillId="6" borderId="0" xfId="0" applyFont="1" applyFill="1" applyBorder="1" applyAlignment="1" applyProtection="1">
      <alignment horizontal="left" vertical="center"/>
      <protection hidden="1"/>
    </xf>
    <xf numFmtId="0" fontId="10" fillId="0" borderId="0" xfId="0" applyFont="1" applyFill="1" applyBorder="1" applyAlignment="1" applyProtection="1">
      <alignment horizontal="left" vertical="center"/>
      <protection hidden="1"/>
    </xf>
    <xf numFmtId="0" fontId="6" fillId="0" borderId="0" xfId="0" applyFont="1" applyFill="1" applyBorder="1" applyAlignment="1" applyProtection="1">
      <alignment horizontal="left" vertical="top"/>
      <protection hidden="1"/>
    </xf>
    <xf numFmtId="0" fontId="6" fillId="0" borderId="0" xfId="0" applyFont="1" applyFill="1" applyAlignment="1" applyProtection="1">
      <alignment vertical="center"/>
      <protection hidden="1"/>
    </xf>
    <xf numFmtId="0" fontId="8" fillId="0" borderId="0" xfId="0" applyFont="1" applyFill="1" applyAlignment="1" applyProtection="1">
      <alignment vertical="center"/>
      <protection hidden="1"/>
    </xf>
    <xf numFmtId="0" fontId="8" fillId="0" borderId="0" xfId="0" applyFont="1" applyFill="1" applyBorder="1" applyAlignment="1" applyProtection="1">
      <alignment horizontal="center" vertical="center" wrapText="1"/>
      <protection hidden="1"/>
    </xf>
    <xf numFmtId="0" fontId="8" fillId="0" borderId="0" xfId="0" applyFont="1" applyFill="1" applyAlignment="1" applyProtection="1">
      <alignment horizontal="center" vertical="center"/>
      <protection hidden="1"/>
    </xf>
    <xf numFmtId="0" fontId="0" fillId="0" borderId="0" xfId="0" applyProtection="1">
      <protection hidden="1"/>
    </xf>
    <xf numFmtId="0" fontId="6" fillId="0" borderId="0" xfId="0" applyFont="1" applyFill="1" applyAlignment="1" applyProtection="1">
      <alignment horizontal="left" vertical="center"/>
      <protection hidden="1"/>
    </xf>
    <xf numFmtId="0" fontId="6" fillId="0" borderId="0" xfId="0" applyFont="1" applyAlignment="1">
      <alignment horizontal="left" vertical="center" wrapText="1"/>
    </xf>
    <xf numFmtId="0" fontId="6" fillId="0" borderId="0" xfId="0" applyFont="1"/>
    <xf numFmtId="0" fontId="13" fillId="0" borderId="0" xfId="0" applyFont="1" applyFill="1" applyBorder="1" applyAlignment="1">
      <alignment horizontal="left" vertical="center"/>
    </xf>
    <xf numFmtId="0" fontId="7" fillId="0" borderId="0" xfId="0" applyFont="1" applyFill="1" applyAlignment="1">
      <alignment horizontal="center" vertical="center" wrapText="1"/>
    </xf>
    <xf numFmtId="0" fontId="11" fillId="7" borderId="0" xfId="0" applyFont="1" applyFill="1" applyAlignment="1">
      <alignment horizontal="center" vertical="center" wrapText="1"/>
    </xf>
    <xf numFmtId="0" fontId="6" fillId="0" borderId="0" xfId="0" applyFont="1" applyFill="1" applyBorder="1" applyAlignment="1" applyProtection="1">
      <alignment vertical="center"/>
    </xf>
    <xf numFmtId="0" fontId="8" fillId="0" borderId="0" xfId="0" applyFont="1" applyFill="1" applyAlignment="1" applyProtection="1">
      <alignment horizontal="center" vertical="center"/>
    </xf>
    <xf numFmtId="0" fontId="8" fillId="0" borderId="0" xfId="0" applyFont="1" applyFill="1" applyBorder="1" applyAlignment="1" applyProtection="1">
      <alignment horizontal="center" vertical="center" wrapText="1"/>
    </xf>
    <xf numFmtId="0" fontId="6" fillId="0" borderId="0" xfId="0" applyFont="1" applyProtection="1"/>
    <xf numFmtId="0" fontId="8" fillId="0" borderId="0" xfId="0" applyFont="1" applyFill="1" applyBorder="1" applyAlignment="1" applyProtection="1">
      <alignment horizontal="left" vertical="center" wrapText="1"/>
    </xf>
    <xf numFmtId="0" fontId="8" fillId="0" borderId="0" xfId="0" applyFont="1" applyFill="1" applyAlignment="1" applyProtection="1">
      <alignment vertical="center"/>
    </xf>
    <xf numFmtId="0" fontId="8" fillId="0" borderId="2" xfId="0" applyFont="1" applyFill="1" applyBorder="1" applyAlignment="1" applyProtection="1">
      <alignment vertical="center"/>
    </xf>
    <xf numFmtId="0" fontId="8" fillId="0" borderId="2" xfId="0" applyFont="1" applyFill="1" applyBorder="1" applyAlignment="1" applyProtection="1">
      <alignment vertical="center" wrapText="1"/>
    </xf>
    <xf numFmtId="0" fontId="6" fillId="0" borderId="1" xfId="0" applyFont="1" applyFill="1" applyBorder="1" applyAlignment="1">
      <alignment horizontal="center" vertical="center"/>
    </xf>
    <xf numFmtId="0" fontId="6" fillId="0" borderId="18" xfId="0" applyFont="1" applyFill="1" applyBorder="1" applyAlignment="1">
      <alignment horizontal="left" vertical="center"/>
    </xf>
    <xf numFmtId="0" fontId="6" fillId="0" borderId="5" xfId="0" applyFont="1" applyFill="1" applyBorder="1" applyAlignment="1">
      <alignment horizontal="center" vertical="center"/>
    </xf>
    <xf numFmtId="0" fontId="6" fillId="0" borderId="3" xfId="0" applyFont="1" applyFill="1" applyBorder="1" applyAlignment="1">
      <alignment horizontal="left"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8" fillId="0" borderId="0" xfId="0" applyFont="1" applyFill="1" applyBorder="1" applyAlignment="1" applyProtection="1">
      <alignment vertical="center"/>
    </xf>
    <xf numFmtId="0" fontId="7" fillId="11" borderId="1" xfId="0" applyFont="1" applyFill="1" applyBorder="1" applyAlignment="1">
      <alignment horizontal="center" vertical="top" wrapText="1"/>
    </xf>
    <xf numFmtId="0" fontId="6" fillId="0" borderId="0" xfId="0" applyFont="1" applyFill="1" applyAlignment="1" applyProtection="1">
      <alignment vertical="center"/>
    </xf>
    <xf numFmtId="0" fontId="7" fillId="0" borderId="5" xfId="0" applyFont="1" applyFill="1" applyBorder="1" applyAlignment="1" applyProtection="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7" fillId="13" borderId="0" xfId="0" applyFont="1" applyFill="1" applyBorder="1" applyAlignment="1" applyProtection="1">
      <alignment horizontal="left" vertical="center"/>
      <protection hidden="1"/>
    </xf>
    <xf numFmtId="0" fontId="6" fillId="13" borderId="0" xfId="0" applyFont="1" applyFill="1" applyBorder="1" applyAlignment="1" applyProtection="1">
      <alignment horizontal="left" vertical="center"/>
      <protection hidden="1"/>
    </xf>
    <xf numFmtId="0" fontId="6" fillId="0" borderId="2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pplyProtection="1">
      <alignment horizontal="center" vertical="center"/>
      <protection hidden="1"/>
    </xf>
    <xf numFmtId="0" fontId="18" fillId="0" borderId="0" xfId="0" applyFont="1"/>
    <xf numFmtId="0" fontId="7" fillId="11" borderId="2" xfId="0" applyFont="1" applyFill="1" applyBorder="1" applyAlignment="1" applyProtection="1">
      <alignment horizontal="left" vertical="center" wrapText="1"/>
      <protection hidden="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1" xfId="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xf>
    <xf numFmtId="0" fontId="7" fillId="11" borderId="16" xfId="0" applyFont="1" applyFill="1" applyBorder="1" applyAlignment="1" applyProtection="1">
      <alignment horizontal="left" vertical="center"/>
      <protection hidden="1"/>
    </xf>
    <xf numFmtId="0" fontId="17" fillId="0" borderId="0" xfId="0" applyFont="1" applyFill="1" applyBorder="1" applyAlignment="1" applyProtection="1">
      <alignment horizontal="left" vertical="center"/>
      <protection hidden="1"/>
    </xf>
    <xf numFmtId="0" fontId="17" fillId="0" borderId="0" xfId="0" applyFont="1" applyFill="1" applyBorder="1" applyAlignment="1" applyProtection="1">
      <alignment horizontal="center" vertical="center"/>
      <protection hidden="1"/>
    </xf>
    <xf numFmtId="0" fontId="6" fillId="14" borderId="0" xfId="0" applyFont="1" applyFill="1" applyBorder="1" applyAlignment="1" applyProtection="1">
      <alignment horizontal="left" vertical="center"/>
      <protection hidden="1"/>
    </xf>
    <xf numFmtId="0" fontId="6" fillId="0" borderId="0" xfId="0" applyFont="1" applyFill="1" applyBorder="1" applyAlignment="1" applyProtection="1">
      <alignment horizontal="left" vertical="top" wrapText="1"/>
      <protection hidden="1"/>
    </xf>
    <xf numFmtId="0" fontId="6" fillId="15" borderId="0" xfId="0" applyFont="1" applyFill="1" applyAlignment="1">
      <alignment vertical="center"/>
    </xf>
    <xf numFmtId="0" fontId="3" fillId="0" borderId="22" xfId="0" applyFont="1" applyFill="1" applyBorder="1" applyAlignment="1" applyProtection="1">
      <alignment horizontal="left" vertical="center" wrapText="1"/>
      <protection hidden="1"/>
    </xf>
    <xf numFmtId="0" fontId="8" fillId="0" borderId="22" xfId="0" applyFont="1" applyFill="1" applyBorder="1" applyAlignment="1" applyProtection="1">
      <alignment horizontal="center" vertical="center" wrapText="1"/>
      <protection hidden="1"/>
    </xf>
    <xf numFmtId="0" fontId="8" fillId="0" borderId="23" xfId="0" applyFont="1" applyFill="1" applyBorder="1" applyAlignment="1" applyProtection="1">
      <alignment horizontal="center" vertical="center" wrapText="1"/>
      <protection hidden="1"/>
    </xf>
    <xf numFmtId="14" fontId="6" fillId="0" borderId="0" xfId="0" applyNumberFormat="1" applyFont="1" applyFill="1" applyBorder="1" applyAlignment="1" applyProtection="1">
      <alignment horizontal="left" vertical="center"/>
      <protection hidden="1"/>
    </xf>
    <xf numFmtId="0" fontId="8" fillId="6" borderId="1"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8" fillId="6" borderId="1" xfId="3" applyFont="1" applyFill="1" applyBorder="1" applyAlignment="1" applyProtection="1">
      <alignment horizontal="center" vertical="center" wrapText="1"/>
    </xf>
    <xf numFmtId="0" fontId="3" fillId="0" borderId="24" xfId="0" applyFont="1" applyFill="1" applyBorder="1" applyAlignment="1" applyProtection="1">
      <alignment horizontal="left" vertical="center" wrapText="1"/>
      <protection hidden="1"/>
    </xf>
    <xf numFmtId="0" fontId="17" fillId="0" borderId="0" xfId="0" applyFont="1" applyFill="1" applyBorder="1" applyAlignment="1" applyProtection="1">
      <alignment horizontal="left" vertical="top" wrapText="1"/>
      <protection hidden="1"/>
    </xf>
    <xf numFmtId="0" fontId="6" fillId="14" borderId="1" xfId="0" applyFont="1" applyFill="1" applyBorder="1" applyAlignment="1" applyProtection="1">
      <alignment horizontal="left" vertical="center"/>
      <protection hidden="1"/>
    </xf>
    <xf numFmtId="0" fontId="7" fillId="11" borderId="6" xfId="0" applyFont="1" applyFill="1" applyBorder="1" applyAlignment="1">
      <alignment horizontal="center" vertical="top" wrapText="1"/>
    </xf>
    <xf numFmtId="0" fontId="7" fillId="13" borderId="6" xfId="0" applyFont="1" applyFill="1" applyBorder="1" applyAlignment="1">
      <alignment horizontal="center" vertical="top" wrapText="1"/>
    </xf>
    <xf numFmtId="0" fontId="7" fillId="11" borderId="19" xfId="0" applyFont="1" applyFill="1" applyBorder="1" applyAlignment="1">
      <alignment horizontal="center" vertical="top" wrapText="1"/>
    </xf>
    <xf numFmtId="0" fontId="7" fillId="13" borderId="19" xfId="0" applyFont="1" applyFill="1" applyBorder="1" applyAlignment="1">
      <alignment horizontal="center" vertical="top" wrapText="1"/>
    </xf>
    <xf numFmtId="0" fontId="7" fillId="16" borderId="19" xfId="0" applyFont="1" applyFill="1" applyBorder="1" applyAlignment="1">
      <alignment horizontal="center" vertical="top" wrapText="1"/>
    </xf>
    <xf numFmtId="0" fontId="7" fillId="16" borderId="6" xfId="0" applyFont="1" applyFill="1" applyBorder="1" applyAlignment="1">
      <alignment horizontal="center" vertical="top" wrapText="1"/>
    </xf>
    <xf numFmtId="0" fontId="7" fillId="11" borderId="16" xfId="0" applyFont="1" applyFill="1" applyBorder="1" applyAlignment="1">
      <alignment horizontal="centerContinuous" vertical="top" wrapText="1"/>
    </xf>
    <xf numFmtId="0" fontId="7" fillId="11" borderId="2" xfId="0" applyFont="1" applyFill="1" applyBorder="1" applyAlignment="1">
      <alignment horizontal="centerContinuous" vertical="top" wrapText="1"/>
    </xf>
    <xf numFmtId="0" fontId="7" fillId="11" borderId="17" xfId="0" applyFont="1" applyFill="1" applyBorder="1" applyAlignment="1">
      <alignment horizontal="centerContinuous" vertical="top" wrapText="1"/>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3" fillId="0" borderId="8" xfId="0" applyFont="1" applyFill="1" applyBorder="1" applyAlignment="1" applyProtection="1">
      <alignment horizontal="left" vertical="center" wrapText="1"/>
      <protection hidden="1"/>
    </xf>
    <xf numFmtId="0" fontId="8" fillId="0" borderId="8" xfId="0" applyFont="1" applyFill="1" applyBorder="1" applyAlignment="1" applyProtection="1">
      <alignment horizontal="center" vertical="center" wrapText="1"/>
      <protection hidden="1"/>
    </xf>
    <xf numFmtId="0" fontId="8" fillId="0" borderId="9" xfId="0" applyFont="1" applyFill="1" applyBorder="1" applyAlignment="1" applyProtection="1">
      <alignment horizontal="center" vertical="center" wrapText="1"/>
      <protection hidden="1"/>
    </xf>
    <xf numFmtId="0" fontId="13" fillId="7" borderId="13" xfId="0" applyFont="1" applyFill="1" applyBorder="1" applyAlignment="1" applyProtection="1">
      <alignment vertical="center" wrapText="1"/>
      <protection locked="0"/>
    </xf>
    <xf numFmtId="0" fontId="8" fillId="7" borderId="1"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1" applyFont="1" applyFill="1" applyBorder="1" applyAlignment="1" applyProtection="1">
      <alignment horizontal="center" vertical="center"/>
      <protection locked="0"/>
    </xf>
    <xf numFmtId="0" fontId="8" fillId="7" borderId="1" xfId="1" applyFont="1" applyFill="1" applyBorder="1" applyAlignment="1" applyProtection="1">
      <alignment horizontal="center" vertical="center" wrapText="1"/>
      <protection locked="0"/>
    </xf>
    <xf numFmtId="0" fontId="8" fillId="7" borderId="1" xfId="3" applyFont="1" applyFill="1" applyBorder="1" applyAlignment="1" applyProtection="1">
      <alignment horizontal="center" vertical="center" wrapText="1"/>
      <protection locked="0"/>
    </xf>
    <xf numFmtId="0" fontId="8" fillId="7" borderId="1" xfId="2" applyFont="1" applyFill="1" applyBorder="1" applyAlignment="1" applyProtection="1">
      <alignment horizontal="center" vertical="center" wrapText="1"/>
      <protection locked="0"/>
    </xf>
    <xf numFmtId="0" fontId="8" fillId="7" borderId="0" xfId="0" applyFont="1" applyFill="1" applyBorder="1" applyAlignment="1" applyProtection="1">
      <alignment vertical="center"/>
      <protection locked="0"/>
    </xf>
    <xf numFmtId="0" fontId="6" fillId="7" borderId="0" xfId="0" applyFont="1" applyFill="1" applyBorder="1" applyAlignment="1" applyProtection="1">
      <alignment vertical="center"/>
      <protection locked="0"/>
    </xf>
    <xf numFmtId="49" fontId="8" fillId="7" borderId="0" xfId="0" applyNumberFormat="1" applyFont="1" applyFill="1" applyAlignment="1" applyProtection="1">
      <alignment horizontal="center" vertical="center"/>
      <protection locked="0"/>
    </xf>
    <xf numFmtId="0" fontId="8" fillId="0" borderId="0" xfId="0" applyFont="1" applyFill="1" applyAlignment="1" applyProtection="1">
      <alignment vertical="center" wrapText="1"/>
    </xf>
    <xf numFmtId="0" fontId="8" fillId="0" borderId="0" xfId="0" applyFont="1" applyFill="1" applyBorder="1" applyAlignment="1" applyProtection="1">
      <alignment vertical="center" wrapText="1"/>
    </xf>
    <xf numFmtId="0" fontId="17" fillId="18" borderId="1" xfId="0" applyFont="1" applyFill="1" applyBorder="1" applyAlignment="1" applyProtection="1">
      <alignment horizontal="left" vertical="center" wrapText="1"/>
      <protection hidden="1"/>
    </xf>
    <xf numFmtId="0" fontId="17" fillId="19" borderId="1" xfId="0" applyFont="1" applyFill="1" applyBorder="1" applyAlignment="1" applyProtection="1">
      <alignment horizontal="left" vertical="center" wrapText="1"/>
      <protection hidden="1"/>
    </xf>
    <xf numFmtId="0" fontId="17" fillId="5" borderId="1" xfId="0" applyFont="1" applyFill="1" applyBorder="1" applyAlignment="1" applyProtection="1">
      <alignment horizontal="left" vertical="center" wrapText="1"/>
      <protection hidden="1"/>
    </xf>
    <xf numFmtId="0" fontId="17" fillId="17" borderId="1" xfId="0" applyFont="1" applyFill="1" applyBorder="1" applyAlignment="1" applyProtection="1">
      <alignment horizontal="center" vertical="center" wrapText="1"/>
      <protection hidden="1"/>
    </xf>
    <xf numFmtId="0" fontId="7" fillId="11" borderId="16" xfId="0" applyFont="1" applyFill="1" applyBorder="1" applyAlignment="1" applyProtection="1">
      <alignment horizontal="centerContinuous" vertical="center" wrapText="1"/>
      <protection hidden="1"/>
    </xf>
    <xf numFmtId="0" fontId="7" fillId="11" borderId="2" xfId="0" applyFont="1" applyFill="1" applyBorder="1" applyAlignment="1" applyProtection="1">
      <alignment horizontal="centerContinuous" vertical="center" wrapText="1"/>
      <protection hidden="1"/>
    </xf>
    <xf numFmtId="0" fontId="7" fillId="11" borderId="17" xfId="0" applyFont="1" applyFill="1" applyBorder="1" applyAlignment="1" applyProtection="1">
      <alignment horizontal="centerContinuous" vertical="center" wrapText="1"/>
      <protection hidden="1"/>
    </xf>
    <xf numFmtId="0" fontId="0" fillId="0" borderId="0" xfId="0" applyProtection="1"/>
    <xf numFmtId="0" fontId="7" fillId="11" borderId="16" xfId="0" applyFont="1" applyFill="1" applyBorder="1" applyAlignment="1" applyProtection="1">
      <alignment horizontal="left" vertical="center" wrapText="1"/>
    </xf>
    <xf numFmtId="0" fontId="7" fillId="11" borderId="2" xfId="0" applyFont="1" applyFill="1" applyBorder="1" applyAlignment="1" applyProtection="1">
      <alignment horizontal="left" vertical="center" wrapText="1"/>
    </xf>
    <xf numFmtId="0" fontId="7" fillId="11" borderId="17" xfId="0" applyFont="1" applyFill="1" applyBorder="1" applyAlignment="1" applyProtection="1">
      <alignment horizontal="left" vertical="center" wrapText="1"/>
    </xf>
    <xf numFmtId="0" fontId="6" fillId="8" borderId="0" xfId="0" applyFont="1" applyFill="1" applyAlignment="1" applyProtection="1">
      <alignment vertical="center"/>
    </xf>
    <xf numFmtId="0" fontId="11" fillId="0" borderId="0" xfId="0" applyFont="1" applyFill="1" applyAlignment="1" applyProtection="1">
      <alignment horizontal="center" vertical="center" wrapText="1"/>
    </xf>
    <xf numFmtId="0" fontId="7" fillId="5" borderId="1" xfId="0" applyFont="1" applyFill="1" applyBorder="1" applyAlignment="1" applyProtection="1">
      <alignment horizontal="left" vertical="center" wrapText="1"/>
    </xf>
    <xf numFmtId="0" fontId="7" fillId="12" borderId="1"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7" fillId="5" borderId="6" xfId="0" applyFont="1" applyFill="1" applyBorder="1" applyAlignment="1" applyProtection="1">
      <alignment horizontal="left" vertical="center" wrapText="1"/>
    </xf>
    <xf numFmtId="0" fontId="7" fillId="5" borderId="6"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12" borderId="1" xfId="0" applyFont="1" applyFill="1" applyBorder="1" applyAlignment="1" applyProtection="1">
      <alignment horizontal="center" vertical="center" wrapText="1"/>
    </xf>
    <xf numFmtId="0" fontId="17"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14" fontId="6" fillId="0" borderId="0" xfId="0" applyNumberFormat="1"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7" borderId="2" xfId="0" applyFont="1" applyFill="1" applyBorder="1" applyAlignment="1" applyProtection="1">
      <alignment horizontal="center" vertical="center"/>
    </xf>
    <xf numFmtId="0" fontId="0" fillId="7" borderId="2" xfId="0" applyFill="1" applyBorder="1" applyAlignment="1" applyProtection="1">
      <alignment horizontal="center" vertical="center"/>
    </xf>
    <xf numFmtId="0" fontId="3" fillId="0" borderId="21" xfId="0" applyFont="1" applyFill="1" applyBorder="1" applyAlignment="1" applyProtection="1">
      <alignment vertical="top" wrapText="1"/>
    </xf>
    <xf numFmtId="0" fontId="24" fillId="0" borderId="21" xfId="0" applyFont="1" applyBorder="1" applyAlignment="1" applyProtection="1">
      <alignment vertical="top" wrapText="1"/>
    </xf>
    <xf numFmtId="0" fontId="3" fillId="0" borderId="4" xfId="0" applyFont="1" applyFill="1" applyBorder="1" applyAlignment="1" applyProtection="1">
      <alignment vertical="top" wrapText="1"/>
    </xf>
    <xf numFmtId="0" fontId="24" fillId="0" borderId="4" xfId="0" applyFont="1" applyBorder="1" applyAlignment="1" applyProtection="1">
      <alignment vertical="top" wrapText="1"/>
    </xf>
    <xf numFmtId="0" fontId="12" fillId="0" borderId="2" xfId="0" applyFont="1" applyFill="1" applyBorder="1" applyAlignment="1" applyProtection="1">
      <alignment horizontal="center" vertical="center" wrapText="1"/>
    </xf>
    <xf numFmtId="0" fontId="12" fillId="7" borderId="0" xfId="0" applyFont="1" applyFill="1" applyBorder="1" applyAlignment="1" applyProtection="1">
      <alignment horizontal="center" vertical="center" wrapText="1"/>
    </xf>
    <xf numFmtId="0" fontId="14" fillId="7" borderId="0" xfId="0" applyFont="1" applyFill="1" applyBorder="1" applyAlignment="1" applyProtection="1">
      <alignment horizontal="center" vertical="center" wrapText="1"/>
    </xf>
    <xf numFmtId="0" fontId="24" fillId="0" borderId="4" xfId="0" applyFont="1" applyBorder="1" applyAlignment="1" applyProtection="1">
      <alignment vertical="top"/>
    </xf>
    <xf numFmtId="0" fontId="8" fillId="0" borderId="0" xfId="0" applyFont="1" applyFill="1" applyBorder="1" applyAlignment="1" applyProtection="1">
      <alignment vertical="center" wrapText="1"/>
    </xf>
    <xf numFmtId="0" fontId="12" fillId="0" borderId="0" xfId="0" applyFont="1" applyFill="1" applyAlignment="1">
      <alignment horizontal="center" vertical="center" wrapText="1"/>
    </xf>
    <xf numFmtId="0" fontId="6" fillId="0" borderId="0" xfId="0" applyFont="1" applyAlignment="1">
      <alignment horizontal="center" vertical="center" wrapText="1"/>
    </xf>
    <xf numFmtId="0" fontId="12" fillId="0"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8" fillId="7" borderId="12" xfId="0" applyFont="1" applyFill="1" applyBorder="1" applyAlignment="1" applyProtection="1">
      <alignment horizontal="left" vertical="center" wrapText="1"/>
      <protection locked="0"/>
    </xf>
    <xf numFmtId="0" fontId="6" fillId="7" borderId="12" xfId="0" applyFont="1" applyFill="1" applyBorder="1" applyAlignment="1" applyProtection="1">
      <alignment horizontal="left" vertical="center" wrapText="1"/>
      <protection locked="0"/>
    </xf>
    <xf numFmtId="0" fontId="11" fillId="7" borderId="0" xfId="0" applyFont="1" applyFill="1" applyAlignment="1">
      <alignment horizontal="center" vertical="center" wrapText="1"/>
    </xf>
    <xf numFmtId="0" fontId="20" fillId="0" borderId="0" xfId="0" applyFont="1" applyFill="1" applyAlignment="1">
      <alignment horizontal="center" vertical="center" wrapText="1"/>
    </xf>
    <xf numFmtId="0" fontId="21" fillId="0" borderId="0" xfId="0" applyFont="1" applyFill="1" applyAlignment="1">
      <alignment horizontal="center" vertical="center" wrapText="1"/>
    </xf>
    <xf numFmtId="0" fontId="6" fillId="0" borderId="14" xfId="0" applyFont="1" applyFill="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4" fillId="0" borderId="4" xfId="0" applyFont="1" applyBorder="1" applyAlignment="1">
      <alignment horizontal="left" vertical="center" wrapText="1"/>
    </xf>
    <xf numFmtId="0" fontId="8" fillId="7" borderId="0" xfId="0" applyFont="1" applyFill="1" applyBorder="1" applyAlignment="1" applyProtection="1">
      <alignment vertical="center"/>
    </xf>
    <xf numFmtId="0" fontId="11" fillId="8" borderId="0" xfId="0" applyFont="1" applyFill="1" applyAlignment="1" applyProtection="1">
      <alignment horizontal="center" vertical="center" wrapText="1"/>
    </xf>
    <xf numFmtId="0" fontId="7" fillId="11" borderId="16" xfId="0" applyFont="1" applyFill="1" applyBorder="1" applyAlignment="1" applyProtection="1">
      <alignment horizontal="left" vertical="center" wrapText="1"/>
    </xf>
    <xf numFmtId="0" fontId="0" fillId="0" borderId="2" xfId="0" applyBorder="1" applyAlignment="1" applyProtection="1">
      <alignment horizontal="left" vertical="center" wrapText="1"/>
    </xf>
  </cellXfs>
  <cellStyles count="4">
    <cellStyle name="Gut" xfId="1" builtinId="26"/>
    <cellStyle name="Neutral" xfId="2" builtinId="28" customBuiltin="1"/>
    <cellStyle name="Schlecht" xfId="3" builtinId="27"/>
    <cellStyle name="Standard" xfId="0" builtinId="0"/>
  </cellStyles>
  <dxfs count="7">
    <dxf>
      <font>
        <strike/>
        <color rgb="FFFF0000"/>
      </font>
    </dxf>
    <dxf>
      <font>
        <b/>
        <i val="0"/>
      </font>
    </dxf>
    <dxf>
      <font>
        <color rgb="FF0070C0"/>
      </font>
    </dxf>
    <dxf>
      <font>
        <color rgb="FF00B050"/>
      </font>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
  <sheetViews>
    <sheetView zoomScaleNormal="100" zoomScaleSheetLayoutView="70" workbookViewId="0">
      <pane xSplit="1" ySplit="2" topLeftCell="B3" activePane="bottomRight" state="frozen"/>
      <selection activeCell="I117" sqref="I117"/>
      <selection pane="topRight" activeCell="I117" sqref="I117"/>
      <selection pane="bottomLeft" activeCell="I117" sqref="I117"/>
      <selection pane="bottomRight" activeCell="B3" sqref="B3:I3"/>
    </sheetView>
  </sheetViews>
  <sheetFormatPr baseColWidth="10" defaultColWidth="11.44140625" defaultRowHeight="14.1" customHeight="1" x14ac:dyDescent="0.25"/>
  <cols>
    <col min="1" max="1" width="10.6640625" style="57" customWidth="1"/>
    <col min="2" max="3" width="18.6640625" style="57" customWidth="1"/>
    <col min="4" max="5" width="17.6640625" style="53" customWidth="1"/>
    <col min="6" max="6" width="17.6640625" style="54" customWidth="1"/>
    <col min="7" max="7" width="17.6640625" style="53" customWidth="1"/>
    <col min="8" max="9" width="18.6640625" style="53" customWidth="1"/>
    <col min="10" max="16384" width="11.44140625" style="68"/>
  </cols>
  <sheetData>
    <row r="1" spans="1:9" ht="48" customHeight="1" x14ac:dyDescent="0.25">
      <c r="B1" s="163" t="s">
        <v>672</v>
      </c>
      <c r="C1" s="163"/>
      <c r="D1" s="163"/>
      <c r="E1" s="163"/>
      <c r="F1" s="163"/>
      <c r="G1" s="163"/>
      <c r="H1" s="163"/>
      <c r="I1" s="163"/>
    </row>
    <row r="2" spans="1:9" ht="12" customHeight="1" x14ac:dyDescent="0.25">
      <c r="B2" s="164"/>
      <c r="C2" s="165"/>
      <c r="D2" s="165"/>
      <c r="E2" s="165"/>
      <c r="F2" s="165"/>
      <c r="G2" s="165"/>
      <c r="H2" s="165"/>
      <c r="I2" s="165"/>
    </row>
    <row r="3" spans="1:9" s="52" customFormat="1" ht="207.9" customHeight="1" x14ac:dyDescent="0.25">
      <c r="A3" s="66"/>
      <c r="B3" s="159" t="s">
        <v>673</v>
      </c>
      <c r="C3" s="160"/>
      <c r="D3" s="160"/>
      <c r="E3" s="160"/>
      <c r="F3" s="160"/>
      <c r="G3" s="160"/>
      <c r="H3" s="160"/>
      <c r="I3" s="160"/>
    </row>
    <row r="4" spans="1:9" ht="111.9" customHeight="1" x14ac:dyDescent="0.25">
      <c r="B4" s="161" t="s">
        <v>677</v>
      </c>
      <c r="C4" s="162"/>
      <c r="D4" s="162"/>
      <c r="E4" s="162"/>
      <c r="F4" s="162"/>
      <c r="G4" s="162"/>
      <c r="H4" s="162"/>
      <c r="I4" s="162"/>
    </row>
    <row r="5" spans="1:9" ht="176.1" customHeight="1" x14ac:dyDescent="0.25">
      <c r="B5" s="161" t="s">
        <v>678</v>
      </c>
      <c r="C5" s="166"/>
      <c r="D5" s="166"/>
      <c r="E5" s="166"/>
      <c r="F5" s="166"/>
      <c r="G5" s="166"/>
      <c r="H5" s="166"/>
      <c r="I5" s="166"/>
    </row>
    <row r="6" spans="1:9" ht="207.9" customHeight="1" x14ac:dyDescent="0.25">
      <c r="B6" s="161" t="s">
        <v>682</v>
      </c>
      <c r="C6" s="162"/>
      <c r="D6" s="162"/>
      <c r="E6" s="162"/>
      <c r="F6" s="162"/>
      <c r="G6" s="162"/>
      <c r="H6" s="162"/>
      <c r="I6" s="162"/>
    </row>
    <row r="7" spans="1:9" ht="159.9" customHeight="1" x14ac:dyDescent="0.25">
      <c r="B7" s="161" t="s">
        <v>679</v>
      </c>
      <c r="C7" s="166"/>
      <c r="D7" s="166"/>
      <c r="E7" s="166"/>
      <c r="F7" s="166"/>
      <c r="G7" s="166"/>
      <c r="H7" s="166"/>
      <c r="I7" s="166"/>
    </row>
    <row r="8" spans="1:9" ht="111.9" customHeight="1" x14ac:dyDescent="0.25">
      <c r="B8" s="161" t="s">
        <v>674</v>
      </c>
      <c r="C8" s="166"/>
      <c r="D8" s="166"/>
      <c r="E8" s="166"/>
      <c r="F8" s="166"/>
      <c r="G8" s="166"/>
      <c r="H8" s="166"/>
      <c r="I8" s="166"/>
    </row>
    <row r="9" spans="1:9" ht="63.9" customHeight="1" x14ac:dyDescent="0.25">
      <c r="B9" s="161" t="s">
        <v>675</v>
      </c>
      <c r="C9" s="161"/>
      <c r="D9" s="161"/>
      <c r="E9" s="161"/>
      <c r="F9" s="161"/>
      <c r="G9" s="161"/>
      <c r="H9" s="161"/>
      <c r="I9" s="161"/>
    </row>
    <row r="10" spans="1:9" ht="128.1" customHeight="1" x14ac:dyDescent="0.25">
      <c r="B10" s="161" t="s">
        <v>676</v>
      </c>
      <c r="C10" s="161"/>
      <c r="D10" s="161"/>
      <c r="E10" s="161"/>
      <c r="F10" s="161"/>
      <c r="G10" s="161"/>
      <c r="H10" s="161"/>
      <c r="I10" s="161"/>
    </row>
    <row r="11" spans="1:9" ht="12" customHeight="1" x14ac:dyDescent="0.25">
      <c r="B11" s="157"/>
      <c r="C11" s="158"/>
      <c r="D11" s="158"/>
      <c r="E11" s="158"/>
      <c r="F11" s="158"/>
      <c r="G11" s="158"/>
      <c r="H11" s="158"/>
      <c r="I11" s="158"/>
    </row>
  </sheetData>
  <sheetProtection algorithmName="SHA-512" hashValue="ODMZyn3JZRHHdIYJ1LmabbWQIKt2dJ3rzJSAW7IlahLuDQjJp1dWzmYdsmONRbXL91i++Tvo3769tDcYQMikwA==" saltValue="4WnTuevtbmyxew7VYK21VQ==" spinCount="100000" sheet="1" selectLockedCells="1" autoFilter="0"/>
  <mergeCells count="11">
    <mergeCell ref="B11:I11"/>
    <mergeCell ref="B3:I3"/>
    <mergeCell ref="B6:I6"/>
    <mergeCell ref="B1:I1"/>
    <mergeCell ref="B4:I4"/>
    <mergeCell ref="B9:I9"/>
    <mergeCell ref="B2:I2"/>
    <mergeCell ref="B8:I8"/>
    <mergeCell ref="B5:I5"/>
    <mergeCell ref="B7:I7"/>
    <mergeCell ref="B10:I10"/>
  </mergeCells>
  <printOptions horizontalCentered="1"/>
  <pageMargins left="0.70866141732283472" right="0.51181102362204722" top="0.55118110236220474" bottom="0.55118110236220474" header="0.31496062992125984" footer="0.31496062992125984"/>
  <pageSetup paperSize="9" scale="63" orientation="portrait" r:id="rId1"/>
  <headerFooter alignWithMargins="0">
    <oddFooter>&amp;L&amp;"Calibri,Standard"&amp;9FO-Antrag GB_FM Wasser/ Rev. 1.0 / 04.12.2025
Datei: &amp;"Calibri,Kursiv"&amp;F&amp;R&amp;"Calibri,Standard"&amp;9Seite &amp;P von &amp;N Seiten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R422"/>
  <sheetViews>
    <sheetView tabSelected="1" zoomScaleNormal="100" zoomScaleSheetLayoutView="70" workbookViewId="0">
      <selection activeCell="C3" sqref="C3"/>
    </sheetView>
  </sheetViews>
  <sheetFormatPr baseColWidth="10" defaultColWidth="11.44140625" defaultRowHeight="14.1" customHeight="1" x14ac:dyDescent="0.3"/>
  <cols>
    <col min="1" max="1" width="35.6640625" style="6" customWidth="1"/>
    <col min="2" max="2" width="48.6640625" style="6" customWidth="1"/>
    <col min="3" max="3" width="32.6640625" style="6" customWidth="1"/>
    <col min="4" max="4" width="10.6640625" style="22" customWidth="1"/>
    <col min="5" max="5" width="16.6640625" style="22" customWidth="1"/>
    <col min="6" max="6" width="12.6640625" style="9" customWidth="1"/>
    <col min="7" max="8" width="12.6640625" style="22" customWidth="1"/>
    <col min="9" max="9" width="22.6640625" style="22" customWidth="1"/>
    <col min="10" max="10" width="12.6640625" style="48" customWidth="1"/>
    <col min="11" max="11" width="12.6640625" style="8" customWidth="1"/>
    <col min="12" max="17" width="6.88671875" style="1" hidden="1" customWidth="1"/>
    <col min="18" max="18" width="11.44140625" style="1" hidden="1" customWidth="1"/>
    <col min="19" max="19" width="11.44140625" style="1" customWidth="1"/>
    <col min="20" max="16384" width="11.44140625" style="1"/>
  </cols>
  <sheetData>
    <row r="1" spans="1:34" ht="34.950000000000003" customHeight="1" x14ac:dyDescent="0.25">
      <c r="B1" s="168" t="s">
        <v>616</v>
      </c>
      <c r="C1" s="169"/>
      <c r="D1" s="169"/>
      <c r="E1" s="169"/>
      <c r="F1" s="169"/>
      <c r="G1" s="169"/>
      <c r="H1" s="169"/>
      <c r="I1" s="169"/>
      <c r="J1" s="21"/>
    </row>
    <row r="2" spans="1:34" ht="5.0999999999999996" customHeight="1" x14ac:dyDescent="0.25">
      <c r="B2" s="21"/>
      <c r="C2" s="21"/>
      <c r="D2" s="21"/>
      <c r="E2" s="21"/>
      <c r="F2" s="21"/>
      <c r="G2" s="21"/>
      <c r="H2" s="21"/>
      <c r="I2" s="21"/>
      <c r="J2" s="21"/>
    </row>
    <row r="3" spans="1:34" ht="19.95" customHeight="1" x14ac:dyDescent="0.25">
      <c r="B3" s="23" t="s">
        <v>208</v>
      </c>
      <c r="C3" s="117"/>
      <c r="D3" s="177"/>
      <c r="E3" s="178"/>
      <c r="F3" s="178"/>
      <c r="G3" s="178"/>
      <c r="H3" s="178"/>
      <c r="I3" s="179"/>
      <c r="J3" s="21"/>
    </row>
    <row r="4" spans="1:34" ht="5.0999999999999996" customHeight="1" x14ac:dyDescent="0.25">
      <c r="B4" s="18"/>
      <c r="C4" s="127"/>
      <c r="D4" s="50"/>
      <c r="E4" s="21"/>
      <c r="F4" s="21"/>
      <c r="G4" s="21"/>
      <c r="H4" s="21"/>
      <c r="I4" s="21"/>
      <c r="J4" s="21"/>
    </row>
    <row r="5" spans="1:34" ht="19.95" customHeight="1" x14ac:dyDescent="0.25">
      <c r="B5" s="170" t="s">
        <v>171</v>
      </c>
      <c r="C5" s="171"/>
      <c r="D5" s="171"/>
      <c r="E5" s="171"/>
      <c r="F5" s="171"/>
      <c r="G5" s="171"/>
      <c r="H5" s="171"/>
      <c r="I5" s="171"/>
      <c r="J5" s="47"/>
      <c r="O5" s="91" t="s">
        <v>612</v>
      </c>
      <c r="P5" s="91"/>
      <c r="Q5" s="91"/>
    </row>
    <row r="6" spans="1:34" ht="19.95" customHeight="1" x14ac:dyDescent="0.25">
      <c r="B6" s="23" t="s">
        <v>172</v>
      </c>
      <c r="C6" s="172"/>
      <c r="D6" s="173"/>
      <c r="E6" s="173"/>
      <c r="F6" s="173"/>
      <c r="G6" s="173"/>
      <c r="H6" s="173"/>
      <c r="I6" s="173"/>
      <c r="J6" s="47"/>
      <c r="K6" s="17"/>
    </row>
    <row r="7" spans="1:34" ht="19.95" customHeight="1" x14ac:dyDescent="0.25">
      <c r="B7" s="23" t="s">
        <v>174</v>
      </c>
      <c r="C7" s="172"/>
      <c r="D7" s="173"/>
      <c r="E7" s="173"/>
      <c r="F7" s="173"/>
      <c r="G7" s="173"/>
      <c r="H7" s="173"/>
      <c r="I7" s="173"/>
      <c r="J7" s="47"/>
      <c r="K7" s="17"/>
      <c r="O7" s="20" t="s">
        <v>168</v>
      </c>
      <c r="Q7" s="20" t="s">
        <v>667</v>
      </c>
      <c r="AH7" s="16"/>
    </row>
    <row r="8" spans="1:34" ht="19.95" customHeight="1" x14ac:dyDescent="0.25">
      <c r="B8" s="23" t="s">
        <v>173</v>
      </c>
      <c r="C8" s="172"/>
      <c r="D8" s="173"/>
      <c r="E8" s="173"/>
      <c r="F8" s="173"/>
      <c r="G8" s="173"/>
      <c r="H8" s="173"/>
      <c r="I8" s="173"/>
      <c r="J8" s="47"/>
      <c r="K8" s="17"/>
      <c r="O8" s="20" t="s">
        <v>169</v>
      </c>
      <c r="Q8" s="20" t="s">
        <v>170</v>
      </c>
    </row>
    <row r="9" spans="1:34" ht="19.95" customHeight="1" x14ac:dyDescent="0.25">
      <c r="B9" s="23" t="s">
        <v>577</v>
      </c>
      <c r="C9" s="172"/>
      <c r="D9" s="173"/>
      <c r="E9" s="173"/>
      <c r="F9" s="173"/>
      <c r="G9" s="173"/>
      <c r="H9" s="173"/>
      <c r="I9" s="173"/>
      <c r="J9" s="47"/>
      <c r="K9" s="17"/>
      <c r="Q9" s="1" t="s">
        <v>681</v>
      </c>
    </row>
    <row r="10" spans="1:34" ht="40.200000000000003" customHeight="1" x14ac:dyDescent="0.25">
      <c r="B10" s="23" t="s">
        <v>617</v>
      </c>
      <c r="C10" s="172"/>
      <c r="D10" s="173"/>
      <c r="E10" s="173"/>
      <c r="F10" s="173"/>
      <c r="G10" s="173"/>
      <c r="H10" s="173"/>
      <c r="I10" s="173"/>
      <c r="J10" s="47"/>
      <c r="K10" s="17"/>
    </row>
    <row r="11" spans="1:34" ht="30" customHeight="1" x14ac:dyDescent="0.25">
      <c r="B11" s="49"/>
      <c r="C11" s="175" t="s">
        <v>207</v>
      </c>
      <c r="D11" s="176"/>
      <c r="E11" s="176"/>
      <c r="F11" s="176"/>
      <c r="G11" s="176"/>
      <c r="H11" s="176"/>
      <c r="I11" s="176"/>
      <c r="J11" s="47"/>
      <c r="K11" s="17"/>
    </row>
    <row r="12" spans="1:34" ht="12" customHeight="1" x14ac:dyDescent="0.25">
      <c r="A12" s="174"/>
      <c r="B12" s="174"/>
      <c r="C12" s="174"/>
      <c r="D12" s="174"/>
      <c r="E12" s="174"/>
      <c r="F12" s="174"/>
      <c r="G12" s="174"/>
      <c r="H12" s="174"/>
      <c r="I12" s="174"/>
      <c r="J12" s="174"/>
      <c r="K12" s="51"/>
    </row>
    <row r="13" spans="1:34" s="2" customFormat="1" ht="19.95" customHeight="1" x14ac:dyDescent="0.25">
      <c r="A13" s="107"/>
      <c r="B13" s="107"/>
      <c r="C13" s="107"/>
      <c r="D13" s="107"/>
      <c r="E13" s="107"/>
      <c r="F13" s="108" t="s">
        <v>614</v>
      </c>
      <c r="G13" s="109"/>
      <c r="H13" s="110"/>
      <c r="I13" s="102"/>
      <c r="J13" s="103" t="s">
        <v>656</v>
      </c>
      <c r="K13" s="107"/>
    </row>
    <row r="14" spans="1:34" s="2" customFormat="1" ht="19.95" customHeight="1" x14ac:dyDescent="0.25">
      <c r="A14" s="106" t="s">
        <v>86</v>
      </c>
      <c r="B14" s="106" t="s">
        <v>0</v>
      </c>
      <c r="C14" s="106" t="s">
        <v>1</v>
      </c>
      <c r="D14" s="106" t="s">
        <v>615</v>
      </c>
      <c r="E14" s="106" t="s">
        <v>83</v>
      </c>
      <c r="F14" s="67" t="s">
        <v>159</v>
      </c>
      <c r="G14" s="67" t="s">
        <v>160</v>
      </c>
      <c r="H14" s="67" t="s">
        <v>161</v>
      </c>
      <c r="I14" s="104" t="s">
        <v>170</v>
      </c>
      <c r="J14" s="105" t="s">
        <v>680</v>
      </c>
      <c r="K14" s="106" t="s">
        <v>62</v>
      </c>
      <c r="M14" s="2" t="s">
        <v>613</v>
      </c>
      <c r="N14" s="2" t="s">
        <v>290</v>
      </c>
    </row>
    <row r="15" spans="1:34" s="2" customFormat="1" ht="24" customHeight="1" x14ac:dyDescent="0.35">
      <c r="A15" s="19"/>
      <c r="B15" s="180" t="s">
        <v>129</v>
      </c>
      <c r="C15" s="181"/>
      <c r="D15" s="181"/>
      <c r="E15" s="181"/>
      <c r="F15" s="181"/>
      <c r="G15" s="181"/>
      <c r="H15" s="181"/>
      <c r="I15" s="69"/>
      <c r="J15" s="72" t="s">
        <v>294</v>
      </c>
      <c r="K15" s="70"/>
      <c r="M15" s="75">
        <v>1</v>
      </c>
      <c r="N15" s="61"/>
      <c r="O15" s="64" t="s">
        <v>291</v>
      </c>
      <c r="P15" s="64" t="s">
        <v>292</v>
      </c>
      <c r="Q15" s="65" t="s">
        <v>293</v>
      </c>
      <c r="R15" s="78"/>
      <c r="S15" s="78"/>
    </row>
    <row r="16" spans="1:34" s="2" customFormat="1" ht="15.6" x14ac:dyDescent="0.35">
      <c r="A16" s="3" t="s">
        <v>129</v>
      </c>
      <c r="B16" s="3" t="s">
        <v>100</v>
      </c>
      <c r="C16" s="3" t="s">
        <v>210</v>
      </c>
      <c r="D16" s="4" t="s">
        <v>325</v>
      </c>
      <c r="E16" s="4" t="s">
        <v>310</v>
      </c>
      <c r="F16" s="118"/>
      <c r="G16" s="96"/>
      <c r="H16" s="96"/>
      <c r="I16" s="119"/>
      <c r="J16" s="5" t="str">
        <f t="shared" ref="J16:J32" si="0">IF(Q16="",IF(COUNTA(F16:H16)&gt;0,"X",IF(COUNTA(F16:I16)&gt;0,"S","")),Q16)</f>
        <v/>
      </c>
      <c r="K16" s="4">
        <v>1</v>
      </c>
      <c r="M16" s="76">
        <f>M15+1</f>
        <v>2</v>
      </c>
      <c r="N16" s="62">
        <f>COUNTA(F16:H16)</f>
        <v>0</v>
      </c>
      <c r="O16" s="60" t="b">
        <f t="shared" ref="O16" si="1">IF(AND((N16=0),(OR(I16=Q$7,I16=Q$8))),TRUE,FALSE)</f>
        <v>0</v>
      </c>
      <c r="P16" s="60" t="b">
        <f>IF(AND(N16&gt;0,I16=Q$9),TRUE,FALSE)</f>
        <v>0</v>
      </c>
      <c r="Q16" s="63" t="str">
        <f>IF(OR(O16:P16)=TRUE,"PRÜFEN","")</f>
        <v/>
      </c>
      <c r="R16" s="78"/>
    </row>
    <row r="17" spans="1:382" s="2" customFormat="1" ht="15.6" x14ac:dyDescent="0.35">
      <c r="A17" s="3" t="s">
        <v>129</v>
      </c>
      <c r="B17" s="3" t="s">
        <v>84</v>
      </c>
      <c r="C17" s="3" t="s">
        <v>211</v>
      </c>
      <c r="D17" s="4" t="s">
        <v>326</v>
      </c>
      <c r="E17" s="4" t="s">
        <v>311</v>
      </c>
      <c r="F17" s="118"/>
      <c r="G17" s="81"/>
      <c r="H17" s="81"/>
      <c r="I17" s="119"/>
      <c r="J17" s="5" t="str">
        <f t="shared" si="0"/>
        <v/>
      </c>
      <c r="K17" s="4">
        <v>2</v>
      </c>
      <c r="M17" s="76">
        <f t="shared" ref="M17:M28" si="2">M16+1</f>
        <v>3</v>
      </c>
      <c r="N17" s="62">
        <f t="shared" ref="N17:N78" si="3">COUNTA(F17:H17)</f>
        <v>0</v>
      </c>
      <c r="O17" s="60" t="b">
        <f t="shared" ref="O17:O79" si="4">IF(AND((N17=0),(OR(I17=Q$7,I17=Q$8))),TRUE,FALSE)</f>
        <v>0</v>
      </c>
      <c r="P17" s="60" t="b">
        <f t="shared" ref="P17:P79" si="5">IF(AND(N17&gt;0,I17=Q$9),TRUE,FALSE)</f>
        <v>0</v>
      </c>
      <c r="Q17" s="63" t="str">
        <f t="shared" ref="Q17:Q80" si="6">IF(OR(O17:P17)=TRUE,"PRÜFEN","")</f>
        <v/>
      </c>
      <c r="R17" s="78"/>
    </row>
    <row r="18" spans="1:382" s="2" customFormat="1" ht="15.6" x14ac:dyDescent="0.35">
      <c r="A18" s="3" t="s">
        <v>129</v>
      </c>
      <c r="B18" s="3" t="s">
        <v>3</v>
      </c>
      <c r="C18" s="3" t="s">
        <v>212</v>
      </c>
      <c r="D18" s="4" t="s">
        <v>327</v>
      </c>
      <c r="E18" s="4" t="s">
        <v>312</v>
      </c>
      <c r="F18" s="118"/>
      <c r="G18" s="118"/>
      <c r="H18" s="81"/>
      <c r="I18" s="119"/>
      <c r="J18" s="5" t="str">
        <f t="shared" si="0"/>
        <v/>
      </c>
      <c r="K18" s="4">
        <v>4</v>
      </c>
      <c r="M18" s="76">
        <f t="shared" si="2"/>
        <v>4</v>
      </c>
      <c r="N18" s="62">
        <f t="shared" si="3"/>
        <v>0</v>
      </c>
      <c r="O18" s="60" t="b">
        <f t="shared" si="4"/>
        <v>0</v>
      </c>
      <c r="P18" s="60" t="b">
        <f t="shared" si="5"/>
        <v>0</v>
      </c>
      <c r="Q18" s="63" t="str">
        <f t="shared" si="6"/>
        <v/>
      </c>
      <c r="R18" s="78"/>
    </row>
    <row r="19" spans="1:382" s="2" customFormat="1" ht="15.6" x14ac:dyDescent="0.35">
      <c r="A19" s="3" t="s">
        <v>129</v>
      </c>
      <c r="B19" s="3" t="s">
        <v>77</v>
      </c>
      <c r="C19" s="3" t="s">
        <v>213</v>
      </c>
      <c r="D19" s="4" t="s">
        <v>328</v>
      </c>
      <c r="E19" s="4" t="s">
        <v>313</v>
      </c>
      <c r="F19" s="118"/>
      <c r="G19" s="81"/>
      <c r="H19" s="81"/>
      <c r="I19" s="119"/>
      <c r="J19" s="5" t="str">
        <f t="shared" si="0"/>
        <v/>
      </c>
      <c r="K19" s="4">
        <v>5</v>
      </c>
      <c r="M19" s="76">
        <f t="shared" si="2"/>
        <v>5</v>
      </c>
      <c r="N19" s="62">
        <f t="shared" si="3"/>
        <v>0</v>
      </c>
      <c r="O19" s="60" t="b">
        <f t="shared" si="4"/>
        <v>0</v>
      </c>
      <c r="P19" s="60" t="b">
        <f t="shared" si="5"/>
        <v>0</v>
      </c>
      <c r="Q19" s="63" t="str">
        <f t="shared" si="6"/>
        <v/>
      </c>
      <c r="R19" s="78"/>
    </row>
    <row r="20" spans="1:382" s="2" customFormat="1" ht="15.6" x14ac:dyDescent="0.35">
      <c r="A20" s="3" t="s">
        <v>129</v>
      </c>
      <c r="B20" s="3" t="s">
        <v>2</v>
      </c>
      <c r="C20" s="3" t="s">
        <v>214</v>
      </c>
      <c r="D20" s="4" t="s">
        <v>329</v>
      </c>
      <c r="E20" s="4" t="s">
        <v>314</v>
      </c>
      <c r="F20" s="118"/>
      <c r="G20" s="118"/>
      <c r="H20" s="118"/>
      <c r="I20" s="119"/>
      <c r="J20" s="5" t="str">
        <f t="shared" si="0"/>
        <v/>
      </c>
      <c r="K20" s="4" t="s">
        <v>295</v>
      </c>
      <c r="M20" s="76">
        <f t="shared" si="2"/>
        <v>6</v>
      </c>
      <c r="N20" s="62">
        <f t="shared" si="3"/>
        <v>0</v>
      </c>
      <c r="O20" s="60" t="b">
        <f t="shared" si="4"/>
        <v>0</v>
      </c>
      <c r="P20" s="60" t="b">
        <f t="shared" si="5"/>
        <v>0</v>
      </c>
      <c r="Q20" s="63" t="str">
        <f t="shared" si="6"/>
        <v/>
      </c>
      <c r="R20" s="78"/>
    </row>
    <row r="21" spans="1:382" s="2" customFormat="1" ht="15.6" x14ac:dyDescent="0.35">
      <c r="A21" s="3" t="s">
        <v>129</v>
      </c>
      <c r="B21" s="3" t="s">
        <v>102</v>
      </c>
      <c r="C21" s="3" t="s">
        <v>209</v>
      </c>
      <c r="D21" s="4" t="s">
        <v>331</v>
      </c>
      <c r="E21" s="14" t="s">
        <v>336</v>
      </c>
      <c r="F21" s="118"/>
      <c r="G21" s="118"/>
      <c r="H21" s="118"/>
      <c r="I21" s="119"/>
      <c r="J21" s="5" t="str">
        <f t="shared" si="0"/>
        <v/>
      </c>
      <c r="K21" s="4" t="s">
        <v>295</v>
      </c>
      <c r="M21" s="76">
        <f t="shared" si="2"/>
        <v>7</v>
      </c>
      <c r="N21" s="62">
        <f t="shared" si="3"/>
        <v>0</v>
      </c>
      <c r="O21" s="60" t="b">
        <f t="shared" si="4"/>
        <v>0</v>
      </c>
      <c r="P21" s="60" t="b">
        <f t="shared" si="5"/>
        <v>0</v>
      </c>
      <c r="Q21" s="63" t="str">
        <f t="shared" si="6"/>
        <v/>
      </c>
      <c r="R21" s="78"/>
    </row>
    <row r="22" spans="1:382" s="2" customFormat="1" ht="15.6" x14ac:dyDescent="0.25">
      <c r="A22" s="3" t="s">
        <v>129</v>
      </c>
      <c r="B22" s="3" t="s">
        <v>102</v>
      </c>
      <c r="C22" s="3" t="s">
        <v>599</v>
      </c>
      <c r="D22" s="4" t="s">
        <v>330</v>
      </c>
      <c r="E22" s="4" t="s">
        <v>315</v>
      </c>
      <c r="F22" s="118"/>
      <c r="G22" s="118"/>
      <c r="H22" s="118"/>
      <c r="I22" s="119"/>
      <c r="J22" s="5" t="str">
        <f t="shared" si="0"/>
        <v/>
      </c>
      <c r="K22" s="4" t="s">
        <v>295</v>
      </c>
      <c r="M22" s="76">
        <f t="shared" si="2"/>
        <v>8</v>
      </c>
      <c r="N22" s="62">
        <f t="shared" si="3"/>
        <v>0</v>
      </c>
      <c r="O22" s="60" t="b">
        <f t="shared" si="4"/>
        <v>0</v>
      </c>
      <c r="P22" s="60" t="b">
        <f t="shared" si="5"/>
        <v>0</v>
      </c>
      <c r="Q22" s="63" t="str">
        <f t="shared" si="6"/>
        <v/>
      </c>
    </row>
    <row r="23" spans="1:382" s="2" customFormat="1" ht="15.6" x14ac:dyDescent="0.25">
      <c r="A23" s="3" t="s">
        <v>129</v>
      </c>
      <c r="B23" s="3" t="s">
        <v>143</v>
      </c>
      <c r="C23" s="3" t="s">
        <v>215</v>
      </c>
      <c r="D23" s="4" t="s">
        <v>332</v>
      </c>
      <c r="E23" s="4" t="s">
        <v>316</v>
      </c>
      <c r="F23" s="81"/>
      <c r="G23" s="81"/>
      <c r="H23" s="118"/>
      <c r="I23" s="119"/>
      <c r="J23" s="5" t="str">
        <f t="shared" si="0"/>
        <v/>
      </c>
      <c r="K23" s="4" t="s">
        <v>295</v>
      </c>
      <c r="M23" s="76">
        <f t="shared" si="2"/>
        <v>9</v>
      </c>
      <c r="N23" s="62">
        <f t="shared" si="3"/>
        <v>0</v>
      </c>
      <c r="O23" s="60" t="b">
        <f t="shared" si="4"/>
        <v>0</v>
      </c>
      <c r="P23" s="60" t="b">
        <f t="shared" si="5"/>
        <v>0</v>
      </c>
      <c r="Q23" s="63" t="str">
        <f t="shared" si="6"/>
        <v/>
      </c>
    </row>
    <row r="24" spans="1:382" s="2" customFormat="1" ht="15.6" x14ac:dyDescent="0.25">
      <c r="A24" s="3" t="s">
        <v>129</v>
      </c>
      <c r="B24" s="3" t="s">
        <v>87</v>
      </c>
      <c r="C24" s="3" t="s">
        <v>216</v>
      </c>
      <c r="D24" s="4" t="s">
        <v>333</v>
      </c>
      <c r="E24" s="4" t="s">
        <v>317</v>
      </c>
      <c r="F24" s="81"/>
      <c r="G24" s="118"/>
      <c r="H24" s="81"/>
      <c r="I24" s="119"/>
      <c r="J24" s="5" t="str">
        <f t="shared" si="0"/>
        <v/>
      </c>
      <c r="K24" s="4" t="s">
        <v>295</v>
      </c>
      <c r="M24" s="76">
        <f t="shared" si="2"/>
        <v>10</v>
      </c>
      <c r="N24" s="62">
        <f t="shared" si="3"/>
        <v>0</v>
      </c>
      <c r="O24" s="60" t="b">
        <f t="shared" si="4"/>
        <v>0</v>
      </c>
      <c r="P24" s="60" t="b">
        <f t="shared" si="5"/>
        <v>0</v>
      </c>
      <c r="Q24" s="63" t="str">
        <f t="shared" si="6"/>
        <v/>
      </c>
    </row>
    <row r="25" spans="1:382" s="2" customFormat="1" ht="15.6" x14ac:dyDescent="0.25">
      <c r="A25" s="3" t="s">
        <v>129</v>
      </c>
      <c r="B25" s="3" t="s">
        <v>85</v>
      </c>
      <c r="C25" s="3" t="s">
        <v>178</v>
      </c>
      <c r="D25" s="4" t="s">
        <v>334</v>
      </c>
      <c r="E25" s="4" t="s">
        <v>318</v>
      </c>
      <c r="F25" s="81"/>
      <c r="G25" s="118"/>
      <c r="H25" s="81"/>
      <c r="I25" s="119"/>
      <c r="J25" s="5" t="str">
        <f t="shared" si="0"/>
        <v/>
      </c>
      <c r="K25" s="5" t="s">
        <v>295</v>
      </c>
      <c r="M25" s="76">
        <f t="shared" si="2"/>
        <v>11</v>
      </c>
      <c r="N25" s="62">
        <f t="shared" si="3"/>
        <v>0</v>
      </c>
      <c r="O25" s="60" t="b">
        <f t="shared" si="4"/>
        <v>0</v>
      </c>
      <c r="P25" s="60" t="b">
        <f t="shared" si="5"/>
        <v>0</v>
      </c>
      <c r="Q25" s="63" t="str">
        <f t="shared" si="6"/>
        <v/>
      </c>
    </row>
    <row r="26" spans="1:382" s="2" customFormat="1" ht="15.6" x14ac:dyDescent="0.25">
      <c r="A26" s="3" t="s">
        <v>129</v>
      </c>
      <c r="B26" s="3" t="s">
        <v>19</v>
      </c>
      <c r="C26" s="3" t="s">
        <v>92</v>
      </c>
      <c r="D26" s="4" t="s">
        <v>600</v>
      </c>
      <c r="E26" s="4" t="s">
        <v>321</v>
      </c>
      <c r="F26" s="81"/>
      <c r="G26" s="118"/>
      <c r="H26" s="118"/>
      <c r="I26" s="119"/>
      <c r="J26" s="5" t="str">
        <f t="shared" si="0"/>
        <v/>
      </c>
      <c r="K26" s="5" t="s">
        <v>295</v>
      </c>
      <c r="M26" s="76">
        <f t="shared" si="2"/>
        <v>12</v>
      </c>
      <c r="N26" s="62">
        <f t="shared" si="3"/>
        <v>0</v>
      </c>
      <c r="O26" s="60" t="b">
        <f t="shared" si="4"/>
        <v>0</v>
      </c>
      <c r="P26" s="60" t="b">
        <f t="shared" si="5"/>
        <v>0</v>
      </c>
      <c r="Q26" s="63" t="str">
        <f t="shared" si="6"/>
        <v/>
      </c>
    </row>
    <row r="27" spans="1:382" s="2" customFormat="1" ht="15.6" x14ac:dyDescent="0.25">
      <c r="A27" s="3" t="s">
        <v>129</v>
      </c>
      <c r="B27" s="3" t="s">
        <v>19</v>
      </c>
      <c r="C27" s="3" t="s">
        <v>217</v>
      </c>
      <c r="D27" s="4" t="s">
        <v>602</v>
      </c>
      <c r="E27" s="4" t="s">
        <v>319</v>
      </c>
      <c r="F27" s="81"/>
      <c r="G27" s="118"/>
      <c r="H27" s="118"/>
      <c r="I27" s="119"/>
      <c r="J27" s="5" t="str">
        <f t="shared" si="0"/>
        <v/>
      </c>
      <c r="K27" s="5" t="s">
        <v>295</v>
      </c>
      <c r="M27" s="76">
        <f t="shared" si="2"/>
        <v>13</v>
      </c>
      <c r="N27" s="62">
        <f t="shared" si="3"/>
        <v>0</v>
      </c>
      <c r="O27" s="60" t="b">
        <f t="shared" si="4"/>
        <v>0</v>
      </c>
      <c r="P27" s="60" t="b">
        <f t="shared" si="5"/>
        <v>0</v>
      </c>
      <c r="Q27" s="63" t="str">
        <f t="shared" si="6"/>
        <v/>
      </c>
    </row>
    <row r="28" spans="1:382" s="2" customFormat="1" ht="15.6" x14ac:dyDescent="0.25">
      <c r="A28" s="3" t="s">
        <v>129</v>
      </c>
      <c r="B28" s="3" t="s">
        <v>19</v>
      </c>
      <c r="C28" s="3" t="s">
        <v>91</v>
      </c>
      <c r="D28" s="4" t="s">
        <v>601</v>
      </c>
      <c r="E28" s="4" t="s">
        <v>320</v>
      </c>
      <c r="F28" s="81"/>
      <c r="G28" s="118"/>
      <c r="H28" s="118"/>
      <c r="I28" s="119"/>
      <c r="J28" s="5" t="str">
        <f t="shared" si="0"/>
        <v/>
      </c>
      <c r="K28" s="4" t="s">
        <v>295</v>
      </c>
      <c r="M28" s="76">
        <f t="shared" si="2"/>
        <v>14</v>
      </c>
      <c r="N28" s="62">
        <f t="shared" si="3"/>
        <v>0</v>
      </c>
      <c r="O28" s="60" t="b">
        <f t="shared" si="4"/>
        <v>0</v>
      </c>
      <c r="P28" s="60" t="b">
        <f t="shared" si="5"/>
        <v>0</v>
      </c>
      <c r="Q28" s="63" t="str">
        <f t="shared" si="6"/>
        <v/>
      </c>
    </row>
    <row r="29" spans="1:382" s="13" customFormat="1" ht="15.6" x14ac:dyDescent="0.25">
      <c r="A29" s="3" t="s">
        <v>129</v>
      </c>
      <c r="B29" s="3" t="s">
        <v>5</v>
      </c>
      <c r="C29" s="3" t="s">
        <v>662</v>
      </c>
      <c r="D29" s="4" t="s">
        <v>335</v>
      </c>
      <c r="E29" s="4" t="s">
        <v>322</v>
      </c>
      <c r="F29" s="118"/>
      <c r="G29" s="118"/>
      <c r="H29" s="118"/>
      <c r="I29" s="119"/>
      <c r="J29" s="5" t="str">
        <f t="shared" si="0"/>
        <v/>
      </c>
      <c r="K29" s="4" t="s">
        <v>295</v>
      </c>
      <c r="L29" s="2"/>
      <c r="M29" s="76">
        <f t="shared" ref="M29:M78" si="7">M28+1</f>
        <v>15</v>
      </c>
      <c r="N29" s="62">
        <f t="shared" si="3"/>
        <v>0</v>
      </c>
      <c r="O29" s="60" t="b">
        <f t="shared" si="4"/>
        <v>0</v>
      </c>
      <c r="P29" s="60" t="b">
        <f t="shared" si="5"/>
        <v>0</v>
      </c>
      <c r="Q29" s="63" t="str">
        <f t="shared" si="6"/>
        <v/>
      </c>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row>
    <row r="30" spans="1:382" s="13" customFormat="1" ht="15.6" x14ac:dyDescent="0.25">
      <c r="A30" s="3" t="s">
        <v>129</v>
      </c>
      <c r="B30" s="3" t="s">
        <v>561</v>
      </c>
      <c r="C30" s="3" t="s">
        <v>655</v>
      </c>
      <c r="D30" s="4" t="s">
        <v>464</v>
      </c>
      <c r="E30" s="4" t="s">
        <v>507</v>
      </c>
      <c r="F30" s="118"/>
      <c r="G30" s="118"/>
      <c r="H30" s="118"/>
      <c r="I30" s="119"/>
      <c r="J30" s="5" t="str">
        <f t="shared" si="0"/>
        <v/>
      </c>
      <c r="K30" s="4" t="s">
        <v>295</v>
      </c>
      <c r="L30" s="2"/>
      <c r="M30" s="76">
        <f t="shared" si="7"/>
        <v>16</v>
      </c>
      <c r="N30" s="62">
        <f t="shared" si="3"/>
        <v>0</v>
      </c>
      <c r="O30" s="60" t="b">
        <f t="shared" si="4"/>
        <v>0</v>
      </c>
      <c r="P30" s="60" t="b">
        <f t="shared" si="5"/>
        <v>0</v>
      </c>
      <c r="Q30" s="63" t="str">
        <f t="shared" si="6"/>
        <v/>
      </c>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row>
    <row r="31" spans="1:382" s="13" customFormat="1" ht="15.6" x14ac:dyDescent="0.25">
      <c r="A31" s="80" t="s">
        <v>129</v>
      </c>
      <c r="B31" s="80" t="s">
        <v>144</v>
      </c>
      <c r="C31" s="80" t="s">
        <v>610</v>
      </c>
      <c r="D31" s="81" t="s">
        <v>660</v>
      </c>
      <c r="E31" s="81" t="s">
        <v>323</v>
      </c>
      <c r="F31" s="118"/>
      <c r="G31" s="118"/>
      <c r="H31" s="118"/>
      <c r="I31" s="119"/>
      <c r="J31" s="83" t="str">
        <f t="shared" si="0"/>
        <v/>
      </c>
      <c r="K31" s="81" t="s">
        <v>295</v>
      </c>
      <c r="L31" s="2"/>
      <c r="M31" s="76">
        <f t="shared" si="7"/>
        <v>17</v>
      </c>
      <c r="N31" s="62">
        <f t="shared" si="3"/>
        <v>0</v>
      </c>
      <c r="O31" s="60" t="b">
        <f t="shared" si="4"/>
        <v>0</v>
      </c>
      <c r="P31" s="60" t="b">
        <f t="shared" si="5"/>
        <v>0</v>
      </c>
      <c r="Q31" s="63" t="str">
        <f t="shared" si="6"/>
        <v/>
      </c>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row>
    <row r="32" spans="1:382" s="13" customFormat="1" ht="15.6" x14ac:dyDescent="0.25">
      <c r="A32" s="80" t="s">
        <v>129</v>
      </c>
      <c r="B32" s="80" t="s">
        <v>145</v>
      </c>
      <c r="C32" s="80" t="s">
        <v>611</v>
      </c>
      <c r="D32" s="81" t="s">
        <v>661</v>
      </c>
      <c r="E32" s="81" t="s">
        <v>324</v>
      </c>
      <c r="F32" s="118"/>
      <c r="G32" s="118"/>
      <c r="H32" s="81"/>
      <c r="I32" s="119"/>
      <c r="J32" s="83" t="str">
        <f t="shared" si="0"/>
        <v/>
      </c>
      <c r="K32" s="81" t="s">
        <v>295</v>
      </c>
      <c r="L32" s="2"/>
      <c r="M32" s="76">
        <f t="shared" si="7"/>
        <v>18</v>
      </c>
      <c r="N32" s="62">
        <f t="shared" si="3"/>
        <v>0</v>
      </c>
      <c r="O32" s="60" t="b">
        <f t="shared" si="4"/>
        <v>0</v>
      </c>
      <c r="P32" s="60" t="b">
        <f t="shared" si="5"/>
        <v>0</v>
      </c>
      <c r="Q32" s="63" t="str">
        <f t="shared" si="6"/>
        <v/>
      </c>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row>
    <row r="33" spans="1:382" s="13" customFormat="1" ht="15.6" x14ac:dyDescent="0.25">
      <c r="A33" s="111" t="s">
        <v>129</v>
      </c>
      <c r="B33" s="80"/>
      <c r="C33" s="80"/>
      <c r="D33" s="81"/>
      <c r="E33" s="81"/>
      <c r="F33" s="81"/>
      <c r="G33" s="81"/>
      <c r="H33" s="81"/>
      <c r="I33" s="82"/>
      <c r="J33" s="83"/>
      <c r="K33" s="81"/>
      <c r="L33" s="2"/>
      <c r="M33" s="76">
        <f t="shared" si="7"/>
        <v>19</v>
      </c>
      <c r="N33" s="62">
        <f t="shared" si="3"/>
        <v>0</v>
      </c>
      <c r="O33" s="60" t="b">
        <f t="shared" si="4"/>
        <v>0</v>
      </c>
      <c r="P33" s="60" t="b">
        <f t="shared" si="5"/>
        <v>0</v>
      </c>
      <c r="Q33" s="63" t="str">
        <f t="shared" si="6"/>
        <v/>
      </c>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row>
    <row r="34" spans="1:382" s="13" customFormat="1" ht="15.6" x14ac:dyDescent="0.25">
      <c r="A34" s="111" t="s">
        <v>129</v>
      </c>
      <c r="B34" s="80"/>
      <c r="C34" s="80"/>
      <c r="D34" s="81"/>
      <c r="E34" s="81"/>
      <c r="F34" s="81"/>
      <c r="G34" s="81"/>
      <c r="H34" s="81"/>
      <c r="I34" s="82"/>
      <c r="J34" s="83"/>
      <c r="K34" s="81"/>
      <c r="L34" s="2"/>
      <c r="M34" s="76">
        <f t="shared" si="7"/>
        <v>20</v>
      </c>
      <c r="N34" s="62">
        <f t="shared" si="3"/>
        <v>0</v>
      </c>
      <c r="O34" s="60" t="b">
        <f t="shared" si="4"/>
        <v>0</v>
      </c>
      <c r="P34" s="60" t="b">
        <f t="shared" si="5"/>
        <v>0</v>
      </c>
      <c r="Q34" s="63" t="str">
        <f t="shared" si="6"/>
        <v/>
      </c>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row>
    <row r="35" spans="1:382" s="13" customFormat="1" ht="15.6" x14ac:dyDescent="0.25">
      <c r="A35" s="111" t="s">
        <v>129</v>
      </c>
      <c r="B35" s="80"/>
      <c r="C35" s="80"/>
      <c r="D35" s="81"/>
      <c r="E35" s="81"/>
      <c r="F35" s="81"/>
      <c r="G35" s="81"/>
      <c r="H35" s="81"/>
      <c r="I35" s="82"/>
      <c r="J35" s="83"/>
      <c r="K35" s="81"/>
      <c r="L35" s="2"/>
      <c r="M35" s="76">
        <f t="shared" si="7"/>
        <v>21</v>
      </c>
      <c r="N35" s="62">
        <f t="shared" si="3"/>
        <v>0</v>
      </c>
      <c r="O35" s="60" t="b">
        <f t="shared" si="4"/>
        <v>0</v>
      </c>
      <c r="P35" s="60" t="b">
        <f t="shared" si="5"/>
        <v>0</v>
      </c>
      <c r="Q35" s="63" t="str">
        <f t="shared" si="6"/>
        <v/>
      </c>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row>
    <row r="36" spans="1:382" s="13" customFormat="1" ht="15.6" x14ac:dyDescent="0.25">
      <c r="A36" s="111" t="s">
        <v>129</v>
      </c>
      <c r="B36" s="80"/>
      <c r="C36" s="80"/>
      <c r="D36" s="81"/>
      <c r="E36" s="81"/>
      <c r="F36" s="81"/>
      <c r="G36" s="81"/>
      <c r="H36" s="81"/>
      <c r="I36" s="82"/>
      <c r="J36" s="83"/>
      <c r="K36" s="81"/>
      <c r="L36" s="2"/>
      <c r="M36" s="76">
        <f t="shared" si="7"/>
        <v>22</v>
      </c>
      <c r="N36" s="62">
        <f t="shared" si="3"/>
        <v>0</v>
      </c>
      <c r="O36" s="60" t="b">
        <f t="shared" si="4"/>
        <v>0</v>
      </c>
      <c r="P36" s="60" t="b">
        <f t="shared" si="5"/>
        <v>0</v>
      </c>
      <c r="Q36" s="63" t="str">
        <f t="shared" si="6"/>
        <v/>
      </c>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
      <c r="ND36" s="2"/>
      <c r="NE36" s="2"/>
      <c r="NF36" s="2"/>
      <c r="NG36" s="2"/>
      <c r="NH36" s="2"/>
      <c r="NI36" s="2"/>
      <c r="NJ36" s="2"/>
      <c r="NK36" s="2"/>
      <c r="NL36" s="2"/>
      <c r="NM36" s="2"/>
      <c r="NN36" s="2"/>
      <c r="NO36" s="2"/>
      <c r="NP36" s="2"/>
      <c r="NQ36" s="2"/>
      <c r="NR36" s="2"/>
    </row>
    <row r="37" spans="1:382" s="13" customFormat="1" ht="15.6" x14ac:dyDescent="0.25">
      <c r="A37" s="111" t="s">
        <v>129</v>
      </c>
      <c r="B37" s="80"/>
      <c r="C37" s="80"/>
      <c r="D37" s="81"/>
      <c r="E37" s="81"/>
      <c r="F37" s="81"/>
      <c r="G37" s="81"/>
      <c r="H37" s="81"/>
      <c r="I37" s="82"/>
      <c r="J37" s="83"/>
      <c r="K37" s="81"/>
      <c r="L37" s="2"/>
      <c r="M37" s="76">
        <f t="shared" si="7"/>
        <v>23</v>
      </c>
      <c r="N37" s="62">
        <f t="shared" si="3"/>
        <v>0</v>
      </c>
      <c r="O37" s="60" t="b">
        <f t="shared" si="4"/>
        <v>0</v>
      </c>
      <c r="P37" s="60" t="b">
        <f t="shared" si="5"/>
        <v>0</v>
      </c>
      <c r="Q37" s="63" t="str">
        <f t="shared" si="6"/>
        <v/>
      </c>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row>
    <row r="38" spans="1:382" s="13" customFormat="1" ht="15.6" x14ac:dyDescent="0.25">
      <c r="A38" s="111" t="s">
        <v>129</v>
      </c>
      <c r="B38" s="80"/>
      <c r="C38" s="80"/>
      <c r="D38" s="81"/>
      <c r="E38" s="81"/>
      <c r="F38" s="81"/>
      <c r="G38" s="81"/>
      <c r="H38" s="81"/>
      <c r="I38" s="82"/>
      <c r="J38" s="83"/>
      <c r="K38" s="81"/>
      <c r="L38" s="2"/>
      <c r="M38" s="76">
        <f t="shared" si="7"/>
        <v>24</v>
      </c>
      <c r="N38" s="62">
        <f t="shared" si="3"/>
        <v>0</v>
      </c>
      <c r="O38" s="60" t="b">
        <f t="shared" si="4"/>
        <v>0</v>
      </c>
      <c r="P38" s="60" t="b">
        <f t="shared" si="5"/>
        <v>0</v>
      </c>
      <c r="Q38" s="63" t="str">
        <f t="shared" si="6"/>
        <v/>
      </c>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row>
    <row r="39" spans="1:382" s="13" customFormat="1" ht="24" customHeight="1" x14ac:dyDescent="0.25">
      <c r="A39" s="112" t="s">
        <v>130</v>
      </c>
      <c r="B39" s="180" t="s">
        <v>130</v>
      </c>
      <c r="C39" s="182"/>
      <c r="D39" s="182"/>
      <c r="E39" s="182"/>
      <c r="F39" s="182"/>
      <c r="G39" s="182"/>
      <c r="H39" s="182"/>
      <c r="I39" s="69"/>
      <c r="J39" s="72" t="s">
        <v>294</v>
      </c>
      <c r="K39" s="71"/>
      <c r="L39" s="2"/>
      <c r="M39" s="76">
        <f t="shared" si="7"/>
        <v>25</v>
      </c>
      <c r="N39" s="62">
        <f t="shared" si="3"/>
        <v>0</v>
      </c>
      <c r="O39" s="60" t="b">
        <f t="shared" si="4"/>
        <v>0</v>
      </c>
      <c r="P39" s="60" t="b">
        <f t="shared" si="5"/>
        <v>0</v>
      </c>
      <c r="Q39" s="63" t="str">
        <f t="shared" si="6"/>
        <v/>
      </c>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row>
    <row r="40" spans="1:382" s="2" customFormat="1" ht="15.6" x14ac:dyDescent="0.25">
      <c r="A40" s="3" t="s">
        <v>130</v>
      </c>
      <c r="B40" s="3" t="s">
        <v>146</v>
      </c>
      <c r="C40" s="3" t="s">
        <v>103</v>
      </c>
      <c r="D40" s="4" t="s">
        <v>337</v>
      </c>
      <c r="E40" s="4" t="s">
        <v>391</v>
      </c>
      <c r="F40" s="118"/>
      <c r="G40" s="97"/>
      <c r="H40" s="97"/>
      <c r="I40" s="119"/>
      <c r="J40" s="5" t="str">
        <f t="shared" ref="J40:J71" si="8">IF(Q40="",IF(COUNTA(F40:H40)&gt;0,"X",IF(COUNTA(F40:I40)&gt;0,"S","")),Q40)</f>
        <v/>
      </c>
      <c r="K40" s="5">
        <v>102</v>
      </c>
      <c r="M40" s="76">
        <f t="shared" si="7"/>
        <v>26</v>
      </c>
      <c r="N40" s="62">
        <f t="shared" si="3"/>
        <v>0</v>
      </c>
      <c r="O40" s="60" t="b">
        <f t="shared" si="4"/>
        <v>0</v>
      </c>
      <c r="P40" s="60" t="b">
        <f t="shared" si="5"/>
        <v>0</v>
      </c>
      <c r="Q40" s="63" t="str">
        <f t="shared" si="6"/>
        <v/>
      </c>
    </row>
    <row r="41" spans="1:382" s="2" customFormat="1" ht="15.6" x14ac:dyDescent="0.25">
      <c r="A41" s="3" t="s">
        <v>130</v>
      </c>
      <c r="B41" s="3" t="s">
        <v>147</v>
      </c>
      <c r="C41" s="3" t="s">
        <v>104</v>
      </c>
      <c r="D41" s="4" t="s">
        <v>337</v>
      </c>
      <c r="E41" s="4" t="s">
        <v>391</v>
      </c>
      <c r="F41" s="118"/>
      <c r="G41" s="97"/>
      <c r="H41" s="97"/>
      <c r="I41" s="119"/>
      <c r="J41" s="5" t="str">
        <f t="shared" si="8"/>
        <v/>
      </c>
      <c r="K41" s="5">
        <v>102</v>
      </c>
      <c r="M41" s="76">
        <f t="shared" si="7"/>
        <v>27</v>
      </c>
      <c r="N41" s="62">
        <f t="shared" si="3"/>
        <v>0</v>
      </c>
      <c r="O41" s="60" t="b">
        <f t="shared" si="4"/>
        <v>0</v>
      </c>
      <c r="P41" s="60" t="b">
        <f t="shared" si="5"/>
        <v>0</v>
      </c>
      <c r="Q41" s="63" t="str">
        <f t="shared" si="6"/>
        <v/>
      </c>
    </row>
    <row r="42" spans="1:382" s="2" customFormat="1" ht="15.6" x14ac:dyDescent="0.25">
      <c r="A42" s="3" t="s">
        <v>130</v>
      </c>
      <c r="B42" s="3" t="s">
        <v>9</v>
      </c>
      <c r="C42" s="3" t="s">
        <v>218</v>
      </c>
      <c r="D42" s="4" t="s">
        <v>338</v>
      </c>
      <c r="E42" s="4" t="s">
        <v>392</v>
      </c>
      <c r="F42" s="118"/>
      <c r="G42" s="118"/>
      <c r="H42" s="118"/>
      <c r="I42" s="119"/>
      <c r="J42" s="5" t="str">
        <f t="shared" si="8"/>
        <v/>
      </c>
      <c r="K42" s="5">
        <v>102</v>
      </c>
      <c r="M42" s="76">
        <f t="shared" si="7"/>
        <v>28</v>
      </c>
      <c r="N42" s="62">
        <f t="shared" si="3"/>
        <v>0</v>
      </c>
      <c r="O42" s="60" t="b">
        <f t="shared" si="4"/>
        <v>0</v>
      </c>
      <c r="P42" s="60" t="b">
        <f t="shared" si="5"/>
        <v>0</v>
      </c>
      <c r="Q42" s="63" t="str">
        <f t="shared" si="6"/>
        <v/>
      </c>
    </row>
    <row r="43" spans="1:382" s="2" customFormat="1" ht="15.6" x14ac:dyDescent="0.25">
      <c r="A43" s="3" t="s">
        <v>130</v>
      </c>
      <c r="B43" s="3" t="s">
        <v>9</v>
      </c>
      <c r="C43" s="3" t="s">
        <v>221</v>
      </c>
      <c r="D43" s="4" t="s">
        <v>341</v>
      </c>
      <c r="E43" s="4" t="s">
        <v>564</v>
      </c>
      <c r="F43" s="81"/>
      <c r="G43" s="81"/>
      <c r="H43" s="121"/>
      <c r="I43" s="119"/>
      <c r="J43" s="5" t="str">
        <f t="shared" si="8"/>
        <v/>
      </c>
      <c r="K43" s="5" t="s">
        <v>295</v>
      </c>
      <c r="M43" s="76">
        <f t="shared" si="7"/>
        <v>29</v>
      </c>
      <c r="N43" s="62">
        <f t="shared" si="3"/>
        <v>0</v>
      </c>
      <c r="O43" s="60" t="b">
        <f t="shared" si="4"/>
        <v>0</v>
      </c>
      <c r="P43" s="60" t="b">
        <f t="shared" si="5"/>
        <v>0</v>
      </c>
      <c r="Q43" s="63" t="str">
        <f t="shared" si="6"/>
        <v/>
      </c>
    </row>
    <row r="44" spans="1:382" s="2" customFormat="1" ht="15.6" x14ac:dyDescent="0.25">
      <c r="A44" s="3" t="s">
        <v>130</v>
      </c>
      <c r="B44" s="3" t="s">
        <v>9</v>
      </c>
      <c r="C44" s="3" t="s">
        <v>219</v>
      </c>
      <c r="D44" s="4" t="s">
        <v>339</v>
      </c>
      <c r="E44" s="4" t="s">
        <v>393</v>
      </c>
      <c r="F44" s="118"/>
      <c r="G44" s="121"/>
      <c r="H44" s="121"/>
      <c r="I44" s="119"/>
      <c r="J44" s="5" t="str">
        <f t="shared" si="8"/>
        <v/>
      </c>
      <c r="K44" s="5">
        <v>102</v>
      </c>
      <c r="M44" s="76">
        <f t="shared" si="7"/>
        <v>30</v>
      </c>
      <c r="N44" s="62">
        <f t="shared" si="3"/>
        <v>0</v>
      </c>
      <c r="O44" s="60" t="b">
        <f t="shared" si="4"/>
        <v>0</v>
      </c>
      <c r="P44" s="60" t="b">
        <f t="shared" si="5"/>
        <v>0</v>
      </c>
      <c r="Q44" s="63" t="str">
        <f t="shared" si="6"/>
        <v/>
      </c>
    </row>
    <row r="45" spans="1:382" s="2" customFormat="1" ht="15.6" x14ac:dyDescent="0.25">
      <c r="A45" s="3" t="s">
        <v>130</v>
      </c>
      <c r="B45" s="3" t="s">
        <v>9</v>
      </c>
      <c r="C45" s="3" t="s">
        <v>220</v>
      </c>
      <c r="D45" s="4" t="s">
        <v>340</v>
      </c>
      <c r="E45" s="4" t="s">
        <v>394</v>
      </c>
      <c r="F45" s="118"/>
      <c r="G45" s="96"/>
      <c r="H45" s="96"/>
      <c r="I45" s="119"/>
      <c r="J45" s="5" t="str">
        <f t="shared" si="8"/>
        <v/>
      </c>
      <c r="K45" s="5">
        <v>102</v>
      </c>
      <c r="M45" s="76">
        <f t="shared" si="7"/>
        <v>31</v>
      </c>
      <c r="N45" s="62">
        <f t="shared" si="3"/>
        <v>0</v>
      </c>
      <c r="O45" s="60" t="b">
        <f t="shared" si="4"/>
        <v>0</v>
      </c>
      <c r="P45" s="60" t="b">
        <f t="shared" si="5"/>
        <v>0</v>
      </c>
      <c r="Q45" s="63" t="str">
        <f t="shared" si="6"/>
        <v/>
      </c>
    </row>
    <row r="46" spans="1:382" s="2" customFormat="1" ht="15.6" x14ac:dyDescent="0.25">
      <c r="A46" s="3" t="s">
        <v>130</v>
      </c>
      <c r="B46" s="3" t="s">
        <v>9</v>
      </c>
      <c r="C46" s="3" t="s">
        <v>220</v>
      </c>
      <c r="D46" s="4" t="s">
        <v>340</v>
      </c>
      <c r="E46" s="4" t="s">
        <v>563</v>
      </c>
      <c r="F46" s="96"/>
      <c r="G46" s="121"/>
      <c r="H46" s="121"/>
      <c r="I46" s="120"/>
      <c r="J46" s="5" t="str">
        <f t="shared" si="8"/>
        <v/>
      </c>
      <c r="K46" s="5" t="s">
        <v>295</v>
      </c>
      <c r="M46" s="76">
        <f t="shared" si="7"/>
        <v>32</v>
      </c>
      <c r="N46" s="62">
        <f t="shared" si="3"/>
        <v>0</v>
      </c>
      <c r="O46" s="60" t="b">
        <f t="shared" si="4"/>
        <v>0</v>
      </c>
      <c r="P46" s="60" t="b">
        <f t="shared" si="5"/>
        <v>0</v>
      </c>
      <c r="Q46" s="63" t="str">
        <f t="shared" si="6"/>
        <v/>
      </c>
    </row>
    <row r="47" spans="1:382" s="2" customFormat="1" ht="15.6" x14ac:dyDescent="0.25">
      <c r="A47" s="3" t="s">
        <v>130</v>
      </c>
      <c r="B47" s="3" t="s">
        <v>12</v>
      </c>
      <c r="C47" s="3" t="s">
        <v>155</v>
      </c>
      <c r="D47" s="4" t="s">
        <v>344</v>
      </c>
      <c r="E47" s="4" t="s">
        <v>398</v>
      </c>
      <c r="F47" s="118"/>
      <c r="G47" s="118"/>
      <c r="H47" s="118"/>
      <c r="I47" s="119"/>
      <c r="J47" s="5" t="str">
        <f t="shared" si="8"/>
        <v/>
      </c>
      <c r="K47" s="5">
        <v>103</v>
      </c>
      <c r="M47" s="76">
        <f t="shared" si="7"/>
        <v>33</v>
      </c>
      <c r="N47" s="62">
        <f t="shared" si="3"/>
        <v>0</v>
      </c>
      <c r="O47" s="60" t="b">
        <f t="shared" si="4"/>
        <v>0</v>
      </c>
      <c r="P47" s="60" t="b">
        <f t="shared" si="5"/>
        <v>0</v>
      </c>
      <c r="Q47" s="63" t="str">
        <f t="shared" si="6"/>
        <v/>
      </c>
    </row>
    <row r="48" spans="1:382" s="2" customFormat="1" ht="15.6" x14ac:dyDescent="0.25">
      <c r="A48" s="3" t="s">
        <v>130</v>
      </c>
      <c r="B48" s="3" t="s">
        <v>12</v>
      </c>
      <c r="C48" s="3" t="s">
        <v>154</v>
      </c>
      <c r="D48" s="4" t="s">
        <v>343</v>
      </c>
      <c r="E48" s="4" t="s">
        <v>398</v>
      </c>
      <c r="F48" s="118"/>
      <c r="G48" s="118"/>
      <c r="H48" s="118"/>
      <c r="I48" s="119"/>
      <c r="J48" s="5" t="str">
        <f t="shared" si="8"/>
        <v/>
      </c>
      <c r="K48" s="5">
        <v>103</v>
      </c>
      <c r="M48" s="76">
        <f t="shared" si="7"/>
        <v>34</v>
      </c>
      <c r="N48" s="62">
        <f t="shared" si="3"/>
        <v>0</v>
      </c>
      <c r="O48" s="60" t="b">
        <f t="shared" si="4"/>
        <v>0</v>
      </c>
      <c r="P48" s="60" t="b">
        <f t="shared" si="5"/>
        <v>0</v>
      </c>
      <c r="Q48" s="63" t="str">
        <f t="shared" si="6"/>
        <v/>
      </c>
    </row>
    <row r="49" spans="1:17" s="2" customFormat="1" ht="15.6" x14ac:dyDescent="0.25">
      <c r="A49" s="3" t="s">
        <v>130</v>
      </c>
      <c r="B49" s="3" t="s">
        <v>12</v>
      </c>
      <c r="C49" s="3" t="s">
        <v>222</v>
      </c>
      <c r="D49" s="4" t="s">
        <v>345</v>
      </c>
      <c r="E49" s="4" t="s">
        <v>399</v>
      </c>
      <c r="F49" s="81"/>
      <c r="G49" s="118"/>
      <c r="H49" s="118"/>
      <c r="I49" s="118"/>
      <c r="J49" s="5" t="str">
        <f t="shared" si="8"/>
        <v/>
      </c>
      <c r="K49" s="5" t="s">
        <v>295</v>
      </c>
      <c r="M49" s="76">
        <f t="shared" si="7"/>
        <v>35</v>
      </c>
      <c r="N49" s="62">
        <f t="shared" si="3"/>
        <v>0</v>
      </c>
      <c r="O49" s="60" t="b">
        <f t="shared" si="4"/>
        <v>0</v>
      </c>
      <c r="P49" s="60" t="b">
        <f t="shared" si="5"/>
        <v>0</v>
      </c>
      <c r="Q49" s="63" t="str">
        <f t="shared" si="6"/>
        <v/>
      </c>
    </row>
    <row r="50" spans="1:17" s="2" customFormat="1" ht="15.6" x14ac:dyDescent="0.25">
      <c r="A50" s="3" t="s">
        <v>130</v>
      </c>
      <c r="B50" s="3" t="s">
        <v>12</v>
      </c>
      <c r="C50" s="3" t="s">
        <v>179</v>
      </c>
      <c r="D50" s="4" t="s">
        <v>342</v>
      </c>
      <c r="E50" s="4" t="s">
        <v>396</v>
      </c>
      <c r="F50" s="118"/>
      <c r="G50" s="81"/>
      <c r="H50" s="81"/>
      <c r="I50" s="119"/>
      <c r="J50" s="5" t="str">
        <f t="shared" si="8"/>
        <v/>
      </c>
      <c r="K50" s="5">
        <v>103</v>
      </c>
      <c r="M50" s="76">
        <f t="shared" si="7"/>
        <v>36</v>
      </c>
      <c r="N50" s="62">
        <f t="shared" si="3"/>
        <v>0</v>
      </c>
      <c r="O50" s="60" t="b">
        <f t="shared" si="4"/>
        <v>0</v>
      </c>
      <c r="P50" s="60" t="b">
        <f t="shared" si="5"/>
        <v>0</v>
      </c>
      <c r="Q50" s="63" t="str">
        <f t="shared" si="6"/>
        <v/>
      </c>
    </row>
    <row r="51" spans="1:17" s="2" customFormat="1" ht="15.6" x14ac:dyDescent="0.25">
      <c r="A51" s="3" t="s">
        <v>130</v>
      </c>
      <c r="B51" s="3" t="s">
        <v>12</v>
      </c>
      <c r="C51" s="3" t="s">
        <v>179</v>
      </c>
      <c r="D51" s="4" t="s">
        <v>342</v>
      </c>
      <c r="E51" s="4" t="s">
        <v>397</v>
      </c>
      <c r="F51" s="81"/>
      <c r="G51" s="118"/>
      <c r="H51" s="118"/>
      <c r="I51" s="119"/>
      <c r="J51" s="5" t="str">
        <f t="shared" si="8"/>
        <v/>
      </c>
      <c r="K51" s="5" t="s">
        <v>295</v>
      </c>
      <c r="M51" s="76">
        <f t="shared" si="7"/>
        <v>37</v>
      </c>
      <c r="N51" s="62">
        <f t="shared" si="3"/>
        <v>0</v>
      </c>
      <c r="O51" s="60" t="b">
        <f t="shared" si="4"/>
        <v>0</v>
      </c>
      <c r="P51" s="60" t="b">
        <f t="shared" si="5"/>
        <v>0</v>
      </c>
      <c r="Q51" s="63" t="str">
        <f t="shared" si="6"/>
        <v/>
      </c>
    </row>
    <row r="52" spans="1:17" s="2" customFormat="1" ht="15.6" x14ac:dyDescent="0.25">
      <c r="A52" s="3" t="s">
        <v>130</v>
      </c>
      <c r="B52" s="3" t="s">
        <v>11</v>
      </c>
      <c r="C52" s="3" t="s">
        <v>155</v>
      </c>
      <c r="D52" s="4" t="s">
        <v>344</v>
      </c>
      <c r="E52" s="4" t="s">
        <v>398</v>
      </c>
      <c r="F52" s="118"/>
      <c r="G52" s="118"/>
      <c r="H52" s="118"/>
      <c r="I52" s="119"/>
      <c r="J52" s="5" t="str">
        <f t="shared" si="8"/>
        <v/>
      </c>
      <c r="K52" s="5">
        <v>104</v>
      </c>
      <c r="M52" s="76">
        <f t="shared" si="7"/>
        <v>38</v>
      </c>
      <c r="N52" s="62">
        <f t="shared" si="3"/>
        <v>0</v>
      </c>
      <c r="O52" s="60" t="b">
        <f t="shared" si="4"/>
        <v>0</v>
      </c>
      <c r="P52" s="60" t="b">
        <f t="shared" si="5"/>
        <v>0</v>
      </c>
      <c r="Q52" s="63" t="str">
        <f t="shared" si="6"/>
        <v/>
      </c>
    </row>
    <row r="53" spans="1:17" s="2" customFormat="1" ht="15.6" x14ac:dyDescent="0.25">
      <c r="A53" s="3" t="s">
        <v>130</v>
      </c>
      <c r="B53" s="3" t="s">
        <v>11</v>
      </c>
      <c r="C53" s="3" t="s">
        <v>154</v>
      </c>
      <c r="D53" s="4" t="s">
        <v>343</v>
      </c>
      <c r="E53" s="4" t="s">
        <v>398</v>
      </c>
      <c r="F53" s="118"/>
      <c r="G53" s="118"/>
      <c r="H53" s="118"/>
      <c r="I53" s="119"/>
      <c r="J53" s="5" t="str">
        <f t="shared" si="8"/>
        <v/>
      </c>
      <c r="K53" s="5">
        <v>104</v>
      </c>
      <c r="M53" s="76">
        <f t="shared" si="7"/>
        <v>39</v>
      </c>
      <c r="N53" s="62">
        <f t="shared" si="3"/>
        <v>0</v>
      </c>
      <c r="O53" s="60" t="b">
        <f t="shared" si="4"/>
        <v>0</v>
      </c>
      <c r="P53" s="60" t="b">
        <f t="shared" si="5"/>
        <v>0</v>
      </c>
      <c r="Q53" s="63" t="str">
        <f t="shared" si="6"/>
        <v/>
      </c>
    </row>
    <row r="54" spans="1:17" s="2" customFormat="1" ht="15.6" x14ac:dyDescent="0.25">
      <c r="A54" s="3" t="s">
        <v>130</v>
      </c>
      <c r="B54" s="3" t="s">
        <v>11</v>
      </c>
      <c r="C54" s="3" t="s">
        <v>180</v>
      </c>
      <c r="D54" s="4" t="s">
        <v>342</v>
      </c>
      <c r="E54" s="4" t="s">
        <v>396</v>
      </c>
      <c r="F54" s="118"/>
      <c r="G54" s="81"/>
      <c r="H54" s="81"/>
      <c r="I54" s="119"/>
      <c r="J54" s="5" t="str">
        <f t="shared" si="8"/>
        <v/>
      </c>
      <c r="K54" s="5">
        <v>104</v>
      </c>
      <c r="M54" s="76">
        <f t="shared" si="7"/>
        <v>40</v>
      </c>
      <c r="N54" s="62">
        <f t="shared" si="3"/>
        <v>0</v>
      </c>
      <c r="O54" s="60" t="b">
        <f t="shared" si="4"/>
        <v>0</v>
      </c>
      <c r="P54" s="60" t="b">
        <f t="shared" si="5"/>
        <v>0</v>
      </c>
      <c r="Q54" s="63" t="str">
        <f t="shared" si="6"/>
        <v/>
      </c>
    </row>
    <row r="55" spans="1:17" s="2" customFormat="1" ht="15.6" x14ac:dyDescent="0.25">
      <c r="A55" s="3" t="s">
        <v>130</v>
      </c>
      <c r="B55" s="3" t="s">
        <v>11</v>
      </c>
      <c r="C55" s="3" t="s">
        <v>180</v>
      </c>
      <c r="D55" s="4" t="s">
        <v>342</v>
      </c>
      <c r="E55" s="4" t="s">
        <v>397</v>
      </c>
      <c r="F55" s="81"/>
      <c r="G55" s="118"/>
      <c r="H55" s="118"/>
      <c r="I55" s="119"/>
      <c r="J55" s="5" t="str">
        <f t="shared" si="8"/>
        <v/>
      </c>
      <c r="K55" s="5" t="s">
        <v>295</v>
      </c>
      <c r="M55" s="76">
        <f t="shared" si="7"/>
        <v>41</v>
      </c>
      <c r="N55" s="62">
        <f t="shared" si="3"/>
        <v>0</v>
      </c>
      <c r="O55" s="60" t="b">
        <f t="shared" si="4"/>
        <v>0</v>
      </c>
      <c r="P55" s="60" t="b">
        <f t="shared" si="5"/>
        <v>0</v>
      </c>
      <c r="Q55" s="63" t="str">
        <f t="shared" si="6"/>
        <v/>
      </c>
    </row>
    <row r="56" spans="1:17" s="2" customFormat="1" ht="15.6" x14ac:dyDescent="0.25">
      <c r="A56" s="3" t="s">
        <v>130</v>
      </c>
      <c r="B56" s="3" t="s">
        <v>75</v>
      </c>
      <c r="C56" s="3" t="s">
        <v>222</v>
      </c>
      <c r="D56" s="4" t="s">
        <v>345</v>
      </c>
      <c r="E56" s="4" t="s">
        <v>399</v>
      </c>
      <c r="F56" s="81"/>
      <c r="G56" s="118"/>
      <c r="H56" s="118"/>
      <c r="I56" s="119"/>
      <c r="J56" s="5" t="str">
        <f t="shared" si="8"/>
        <v/>
      </c>
      <c r="K56" s="5" t="s">
        <v>295</v>
      </c>
      <c r="M56" s="76">
        <f t="shared" si="7"/>
        <v>42</v>
      </c>
      <c r="N56" s="62">
        <f t="shared" si="3"/>
        <v>0</v>
      </c>
      <c r="O56" s="60" t="b">
        <f t="shared" si="4"/>
        <v>0</v>
      </c>
      <c r="P56" s="60" t="b">
        <f t="shared" si="5"/>
        <v>0</v>
      </c>
      <c r="Q56" s="63" t="str">
        <f t="shared" si="6"/>
        <v/>
      </c>
    </row>
    <row r="57" spans="1:17" s="2" customFormat="1" ht="15.6" x14ac:dyDescent="0.25">
      <c r="A57" s="3" t="s">
        <v>130</v>
      </c>
      <c r="B57" s="3" t="s">
        <v>14</v>
      </c>
      <c r="C57" s="3" t="s">
        <v>181</v>
      </c>
      <c r="D57" s="4" t="s">
        <v>346</v>
      </c>
      <c r="E57" s="4" t="s">
        <v>400</v>
      </c>
      <c r="F57" s="118"/>
      <c r="G57" s="81"/>
      <c r="H57" s="81"/>
      <c r="I57" s="119"/>
      <c r="J57" s="5" t="str">
        <f t="shared" si="8"/>
        <v/>
      </c>
      <c r="K57" s="5">
        <v>105</v>
      </c>
      <c r="M57" s="76">
        <f t="shared" si="7"/>
        <v>43</v>
      </c>
      <c r="N57" s="62">
        <f t="shared" si="3"/>
        <v>0</v>
      </c>
      <c r="O57" s="60" t="b">
        <f t="shared" si="4"/>
        <v>0</v>
      </c>
      <c r="P57" s="60" t="b">
        <f t="shared" si="5"/>
        <v>0</v>
      </c>
      <c r="Q57" s="63" t="str">
        <f t="shared" si="6"/>
        <v/>
      </c>
    </row>
    <row r="58" spans="1:17" s="2" customFormat="1" ht="15.6" x14ac:dyDescent="0.25">
      <c r="A58" s="3" t="s">
        <v>130</v>
      </c>
      <c r="B58" s="3" t="s">
        <v>16</v>
      </c>
      <c r="C58" s="3" t="s">
        <v>223</v>
      </c>
      <c r="D58" s="4" t="s">
        <v>347</v>
      </c>
      <c r="E58" s="4" t="s">
        <v>401</v>
      </c>
      <c r="F58" s="118"/>
      <c r="G58" s="118"/>
      <c r="H58" s="118"/>
      <c r="I58" s="119"/>
      <c r="J58" s="5" t="str">
        <f t="shared" si="8"/>
        <v/>
      </c>
      <c r="K58" s="5">
        <v>106</v>
      </c>
      <c r="M58" s="76">
        <f t="shared" si="7"/>
        <v>44</v>
      </c>
      <c r="N58" s="62">
        <f t="shared" si="3"/>
        <v>0</v>
      </c>
      <c r="O58" s="60" t="b">
        <f t="shared" si="4"/>
        <v>0</v>
      </c>
      <c r="P58" s="60" t="b">
        <f t="shared" si="5"/>
        <v>0</v>
      </c>
      <c r="Q58" s="63" t="str">
        <f t="shared" si="6"/>
        <v/>
      </c>
    </row>
    <row r="59" spans="1:17" s="2" customFormat="1" ht="15.6" x14ac:dyDescent="0.25">
      <c r="A59" s="3" t="s">
        <v>130</v>
      </c>
      <c r="B59" s="3" t="s">
        <v>16</v>
      </c>
      <c r="C59" s="3" t="s">
        <v>218</v>
      </c>
      <c r="D59" s="4" t="s">
        <v>338</v>
      </c>
      <c r="E59" s="4" t="s">
        <v>392</v>
      </c>
      <c r="F59" s="118"/>
      <c r="G59" s="118"/>
      <c r="H59" s="118"/>
      <c r="I59" s="119"/>
      <c r="J59" s="5" t="str">
        <f t="shared" si="8"/>
        <v/>
      </c>
      <c r="K59" s="5">
        <v>106</v>
      </c>
      <c r="M59" s="76">
        <f t="shared" si="7"/>
        <v>45</v>
      </c>
      <c r="N59" s="62">
        <f t="shared" si="3"/>
        <v>0</v>
      </c>
      <c r="O59" s="60" t="b">
        <f t="shared" si="4"/>
        <v>0</v>
      </c>
      <c r="P59" s="60" t="b">
        <f t="shared" si="5"/>
        <v>0</v>
      </c>
      <c r="Q59" s="63" t="str">
        <f t="shared" si="6"/>
        <v/>
      </c>
    </row>
    <row r="60" spans="1:17" s="2" customFormat="1" ht="15.6" x14ac:dyDescent="0.25">
      <c r="A60" s="3" t="s">
        <v>130</v>
      </c>
      <c r="B60" s="3" t="s">
        <v>16</v>
      </c>
      <c r="C60" s="3" t="s">
        <v>224</v>
      </c>
      <c r="D60" s="4" t="s">
        <v>348</v>
      </c>
      <c r="E60" s="4" t="s">
        <v>402</v>
      </c>
      <c r="F60" s="118"/>
      <c r="G60" s="118"/>
      <c r="H60" s="118"/>
      <c r="I60" s="119"/>
      <c r="J60" s="5" t="str">
        <f t="shared" si="8"/>
        <v/>
      </c>
      <c r="K60" s="5">
        <v>106</v>
      </c>
      <c r="M60" s="76">
        <f t="shared" si="7"/>
        <v>46</v>
      </c>
      <c r="N60" s="62">
        <f t="shared" si="3"/>
        <v>0</v>
      </c>
      <c r="O60" s="60" t="b">
        <f t="shared" si="4"/>
        <v>0</v>
      </c>
      <c r="P60" s="60" t="b">
        <f t="shared" si="5"/>
        <v>0</v>
      </c>
      <c r="Q60" s="63" t="str">
        <f t="shared" si="6"/>
        <v/>
      </c>
    </row>
    <row r="61" spans="1:17" s="2" customFormat="1" ht="15.6" x14ac:dyDescent="0.25">
      <c r="A61" s="3" t="s">
        <v>130</v>
      </c>
      <c r="B61" s="3" t="s">
        <v>16</v>
      </c>
      <c r="C61" s="3" t="s">
        <v>226</v>
      </c>
      <c r="D61" s="4" t="s">
        <v>349</v>
      </c>
      <c r="E61" s="4" t="s">
        <v>403</v>
      </c>
      <c r="F61" s="81"/>
      <c r="G61" s="118"/>
      <c r="H61" s="118"/>
      <c r="I61" s="119"/>
      <c r="J61" s="5" t="str">
        <f t="shared" si="8"/>
        <v/>
      </c>
      <c r="K61" s="5" t="s">
        <v>295</v>
      </c>
      <c r="M61" s="76">
        <f t="shared" si="7"/>
        <v>47</v>
      </c>
      <c r="N61" s="62">
        <f t="shared" si="3"/>
        <v>0</v>
      </c>
      <c r="O61" s="60" t="b">
        <f t="shared" si="4"/>
        <v>0</v>
      </c>
      <c r="P61" s="60" t="b">
        <f t="shared" si="5"/>
        <v>0</v>
      </c>
      <c r="Q61" s="63" t="str">
        <f t="shared" si="6"/>
        <v/>
      </c>
    </row>
    <row r="62" spans="1:17" s="2" customFormat="1" ht="15.6" x14ac:dyDescent="0.25">
      <c r="A62" s="3" t="s">
        <v>130</v>
      </c>
      <c r="B62" s="3" t="s">
        <v>16</v>
      </c>
      <c r="C62" s="3" t="s">
        <v>225</v>
      </c>
      <c r="D62" s="4" t="s">
        <v>340</v>
      </c>
      <c r="E62" s="4" t="s">
        <v>394</v>
      </c>
      <c r="F62" s="118"/>
      <c r="G62" s="96"/>
      <c r="H62" s="96"/>
      <c r="I62" s="119"/>
      <c r="J62" s="5" t="str">
        <f t="shared" si="8"/>
        <v/>
      </c>
      <c r="K62" s="5">
        <v>106</v>
      </c>
      <c r="M62" s="76">
        <f t="shared" si="7"/>
        <v>48</v>
      </c>
      <c r="N62" s="62">
        <f t="shared" si="3"/>
        <v>0</v>
      </c>
      <c r="O62" s="60" t="b">
        <f t="shared" si="4"/>
        <v>0</v>
      </c>
      <c r="P62" s="60" t="b">
        <f t="shared" si="5"/>
        <v>0</v>
      </c>
      <c r="Q62" s="63" t="str">
        <f t="shared" si="6"/>
        <v/>
      </c>
    </row>
    <row r="63" spans="1:17" s="2" customFormat="1" ht="15.6" x14ac:dyDescent="0.25">
      <c r="A63" s="3" t="s">
        <v>130</v>
      </c>
      <c r="B63" s="3" t="s">
        <v>16</v>
      </c>
      <c r="C63" s="3" t="s">
        <v>225</v>
      </c>
      <c r="D63" s="4" t="s">
        <v>340</v>
      </c>
      <c r="E63" s="4" t="s">
        <v>563</v>
      </c>
      <c r="F63" s="96"/>
      <c r="G63" s="118"/>
      <c r="H63" s="118"/>
      <c r="I63" s="119"/>
      <c r="J63" s="5" t="str">
        <f t="shared" si="8"/>
        <v/>
      </c>
      <c r="K63" s="5" t="s">
        <v>295</v>
      </c>
      <c r="M63" s="76">
        <f t="shared" si="7"/>
        <v>49</v>
      </c>
      <c r="N63" s="62">
        <f t="shared" si="3"/>
        <v>0</v>
      </c>
      <c r="O63" s="60" t="b">
        <f t="shared" si="4"/>
        <v>0</v>
      </c>
      <c r="P63" s="60" t="b">
        <f t="shared" si="5"/>
        <v>0</v>
      </c>
      <c r="Q63" s="63" t="str">
        <f t="shared" si="6"/>
        <v/>
      </c>
    </row>
    <row r="64" spans="1:17" s="2" customFormat="1" ht="15.6" x14ac:dyDescent="0.25">
      <c r="A64" s="3" t="s">
        <v>130</v>
      </c>
      <c r="B64" s="3" t="s">
        <v>17</v>
      </c>
      <c r="C64" s="3" t="s">
        <v>227</v>
      </c>
      <c r="D64" s="4" t="s">
        <v>350</v>
      </c>
      <c r="E64" s="4" t="s">
        <v>404</v>
      </c>
      <c r="F64" s="118"/>
      <c r="G64" s="118"/>
      <c r="H64" s="118"/>
      <c r="I64" s="119"/>
      <c r="J64" s="5" t="str">
        <f t="shared" si="8"/>
        <v/>
      </c>
      <c r="K64" s="5">
        <v>107</v>
      </c>
      <c r="M64" s="76">
        <f t="shared" si="7"/>
        <v>50</v>
      </c>
      <c r="N64" s="62">
        <f t="shared" si="3"/>
        <v>0</v>
      </c>
      <c r="O64" s="60" t="b">
        <f t="shared" si="4"/>
        <v>0</v>
      </c>
      <c r="P64" s="60" t="b">
        <f t="shared" si="5"/>
        <v>0</v>
      </c>
      <c r="Q64" s="63" t="str">
        <f t="shared" si="6"/>
        <v/>
      </c>
    </row>
    <row r="65" spans="1:17" s="2" customFormat="1" ht="15.6" x14ac:dyDescent="0.25">
      <c r="A65" s="3" t="s">
        <v>130</v>
      </c>
      <c r="B65" s="3" t="s">
        <v>17</v>
      </c>
      <c r="C65" s="3" t="s">
        <v>218</v>
      </c>
      <c r="D65" s="4" t="s">
        <v>338</v>
      </c>
      <c r="E65" s="4" t="s">
        <v>392</v>
      </c>
      <c r="F65" s="118"/>
      <c r="G65" s="118"/>
      <c r="H65" s="118"/>
      <c r="I65" s="119"/>
      <c r="J65" s="5" t="str">
        <f t="shared" si="8"/>
        <v/>
      </c>
      <c r="K65" s="5">
        <v>107</v>
      </c>
      <c r="M65" s="76">
        <f t="shared" si="7"/>
        <v>51</v>
      </c>
      <c r="N65" s="62">
        <f t="shared" si="3"/>
        <v>0</v>
      </c>
      <c r="O65" s="60" t="b">
        <f t="shared" si="4"/>
        <v>0</v>
      </c>
      <c r="P65" s="60" t="b">
        <f t="shared" si="5"/>
        <v>0</v>
      </c>
      <c r="Q65" s="63" t="str">
        <f t="shared" si="6"/>
        <v/>
      </c>
    </row>
    <row r="66" spans="1:17" s="2" customFormat="1" ht="15.6" x14ac:dyDescent="0.25">
      <c r="A66" s="3" t="s">
        <v>130</v>
      </c>
      <c r="B66" s="3" t="s">
        <v>17</v>
      </c>
      <c r="C66" s="3" t="s">
        <v>224</v>
      </c>
      <c r="D66" s="4" t="s">
        <v>348</v>
      </c>
      <c r="E66" s="4" t="s">
        <v>402</v>
      </c>
      <c r="F66" s="118"/>
      <c r="G66" s="118"/>
      <c r="H66" s="118"/>
      <c r="I66" s="119"/>
      <c r="J66" s="5" t="str">
        <f t="shared" si="8"/>
        <v/>
      </c>
      <c r="K66" s="5">
        <v>107</v>
      </c>
      <c r="M66" s="76">
        <f t="shared" si="7"/>
        <v>52</v>
      </c>
      <c r="N66" s="62">
        <f t="shared" si="3"/>
        <v>0</v>
      </c>
      <c r="O66" s="60" t="b">
        <f t="shared" si="4"/>
        <v>0</v>
      </c>
      <c r="P66" s="60" t="b">
        <f t="shared" si="5"/>
        <v>0</v>
      </c>
      <c r="Q66" s="63" t="str">
        <f t="shared" si="6"/>
        <v/>
      </c>
    </row>
    <row r="67" spans="1:17" s="2" customFormat="1" ht="15.6" x14ac:dyDescent="0.25">
      <c r="A67" s="3" t="s">
        <v>130</v>
      </c>
      <c r="B67" s="10" t="s">
        <v>17</v>
      </c>
      <c r="C67" s="10" t="s">
        <v>225</v>
      </c>
      <c r="D67" s="4" t="s">
        <v>340</v>
      </c>
      <c r="E67" s="4" t="s">
        <v>394</v>
      </c>
      <c r="F67" s="118"/>
      <c r="G67" s="96"/>
      <c r="H67" s="96"/>
      <c r="I67" s="119"/>
      <c r="J67" s="5" t="str">
        <f t="shared" si="8"/>
        <v/>
      </c>
      <c r="K67" s="5">
        <v>107</v>
      </c>
      <c r="M67" s="76">
        <f t="shared" si="7"/>
        <v>53</v>
      </c>
      <c r="N67" s="62">
        <f t="shared" si="3"/>
        <v>0</v>
      </c>
      <c r="O67" s="60" t="b">
        <f t="shared" si="4"/>
        <v>0</v>
      </c>
      <c r="P67" s="60" t="b">
        <f t="shared" si="5"/>
        <v>0</v>
      </c>
      <c r="Q67" s="63" t="str">
        <f t="shared" si="6"/>
        <v/>
      </c>
    </row>
    <row r="68" spans="1:17" s="2" customFormat="1" ht="15.6" x14ac:dyDescent="0.25">
      <c r="A68" s="3" t="s">
        <v>130</v>
      </c>
      <c r="B68" s="3" t="s">
        <v>17</v>
      </c>
      <c r="C68" s="3" t="s">
        <v>225</v>
      </c>
      <c r="D68" s="4" t="s">
        <v>340</v>
      </c>
      <c r="E68" s="4" t="s">
        <v>563</v>
      </c>
      <c r="F68" s="96"/>
      <c r="G68" s="118"/>
      <c r="H68" s="118"/>
      <c r="I68" s="119"/>
      <c r="J68" s="5" t="str">
        <f t="shared" si="8"/>
        <v/>
      </c>
      <c r="K68" s="5" t="s">
        <v>295</v>
      </c>
      <c r="M68" s="76">
        <f t="shared" si="7"/>
        <v>54</v>
      </c>
      <c r="N68" s="62">
        <f t="shared" si="3"/>
        <v>0</v>
      </c>
      <c r="O68" s="60" t="b">
        <f t="shared" si="4"/>
        <v>0</v>
      </c>
      <c r="P68" s="60" t="b">
        <f t="shared" si="5"/>
        <v>0</v>
      </c>
      <c r="Q68" s="63" t="str">
        <f t="shared" si="6"/>
        <v/>
      </c>
    </row>
    <row r="69" spans="1:17" s="2" customFormat="1" ht="15.6" x14ac:dyDescent="0.25">
      <c r="A69" s="3" t="s">
        <v>130</v>
      </c>
      <c r="B69" s="10" t="s">
        <v>74</v>
      </c>
      <c r="C69" s="3" t="s">
        <v>228</v>
      </c>
      <c r="D69" s="4" t="s">
        <v>351</v>
      </c>
      <c r="E69" s="4" t="s">
        <v>405</v>
      </c>
      <c r="F69" s="118"/>
      <c r="G69" s="118"/>
      <c r="H69" s="118"/>
      <c r="I69" s="119"/>
      <c r="J69" s="5" t="str">
        <f t="shared" si="8"/>
        <v/>
      </c>
      <c r="K69" s="5">
        <v>108</v>
      </c>
      <c r="M69" s="76">
        <f t="shared" si="7"/>
        <v>55</v>
      </c>
      <c r="N69" s="62">
        <f t="shared" si="3"/>
        <v>0</v>
      </c>
      <c r="O69" s="60" t="b">
        <f t="shared" si="4"/>
        <v>0</v>
      </c>
      <c r="P69" s="60" t="b">
        <f t="shared" si="5"/>
        <v>0</v>
      </c>
      <c r="Q69" s="63" t="str">
        <f t="shared" si="6"/>
        <v/>
      </c>
    </row>
    <row r="70" spans="1:17" s="2" customFormat="1" ht="15.6" x14ac:dyDescent="0.25">
      <c r="A70" s="3" t="s">
        <v>130</v>
      </c>
      <c r="B70" s="10" t="s">
        <v>74</v>
      </c>
      <c r="C70" s="3" t="s">
        <v>229</v>
      </c>
      <c r="D70" s="4" t="s">
        <v>352</v>
      </c>
      <c r="E70" s="4" t="s">
        <v>406</v>
      </c>
      <c r="F70" s="118"/>
      <c r="G70" s="118"/>
      <c r="H70" s="118"/>
      <c r="I70" s="119"/>
      <c r="J70" s="5" t="str">
        <f t="shared" si="8"/>
        <v/>
      </c>
      <c r="K70" s="5">
        <v>108</v>
      </c>
      <c r="M70" s="76">
        <f t="shared" si="7"/>
        <v>56</v>
      </c>
      <c r="N70" s="62">
        <f t="shared" si="3"/>
        <v>0</v>
      </c>
      <c r="O70" s="60" t="b">
        <f t="shared" si="4"/>
        <v>0</v>
      </c>
      <c r="P70" s="60" t="b">
        <f t="shared" si="5"/>
        <v>0</v>
      </c>
      <c r="Q70" s="63" t="str">
        <f t="shared" si="6"/>
        <v/>
      </c>
    </row>
    <row r="71" spans="1:17" s="2" customFormat="1" ht="15.6" x14ac:dyDescent="0.25">
      <c r="A71" s="3" t="s">
        <v>130</v>
      </c>
      <c r="B71" s="10" t="s">
        <v>74</v>
      </c>
      <c r="C71" s="3" t="s">
        <v>230</v>
      </c>
      <c r="D71" s="4" t="s">
        <v>353</v>
      </c>
      <c r="E71" s="4" t="s">
        <v>407</v>
      </c>
      <c r="F71" s="118"/>
      <c r="G71" s="118"/>
      <c r="H71" s="118"/>
      <c r="I71" s="119"/>
      <c r="J71" s="5" t="str">
        <f t="shared" si="8"/>
        <v/>
      </c>
      <c r="K71" s="5">
        <v>108</v>
      </c>
      <c r="M71" s="76">
        <f t="shared" si="7"/>
        <v>57</v>
      </c>
      <c r="N71" s="62">
        <f t="shared" si="3"/>
        <v>0</v>
      </c>
      <c r="O71" s="60" t="b">
        <f t="shared" si="4"/>
        <v>0</v>
      </c>
      <c r="P71" s="60" t="b">
        <f t="shared" si="5"/>
        <v>0</v>
      </c>
      <c r="Q71" s="63" t="str">
        <f t="shared" si="6"/>
        <v/>
      </c>
    </row>
    <row r="72" spans="1:17" s="2" customFormat="1" ht="15.6" x14ac:dyDescent="0.25">
      <c r="A72" s="3" t="s">
        <v>130</v>
      </c>
      <c r="B72" s="3" t="s">
        <v>74</v>
      </c>
      <c r="C72" s="3" t="s">
        <v>231</v>
      </c>
      <c r="D72" s="4" t="s">
        <v>354</v>
      </c>
      <c r="E72" s="4" t="s">
        <v>408</v>
      </c>
      <c r="F72" s="118"/>
      <c r="G72" s="118"/>
      <c r="H72" s="118"/>
      <c r="I72" s="119"/>
      <c r="J72" s="5" t="str">
        <f t="shared" ref="J72:J103" si="9">IF(Q72="",IF(COUNTA(F72:H72)&gt;0,"X",IF(COUNTA(F72:I72)&gt;0,"S","")),Q72)</f>
        <v/>
      </c>
      <c r="K72" s="5">
        <v>108</v>
      </c>
      <c r="M72" s="76">
        <f t="shared" si="7"/>
        <v>58</v>
      </c>
      <c r="N72" s="62">
        <f t="shared" si="3"/>
        <v>0</v>
      </c>
      <c r="O72" s="60" t="b">
        <f t="shared" si="4"/>
        <v>0</v>
      </c>
      <c r="P72" s="60" t="b">
        <f t="shared" si="5"/>
        <v>0</v>
      </c>
      <c r="Q72" s="63" t="str">
        <f t="shared" si="6"/>
        <v/>
      </c>
    </row>
    <row r="73" spans="1:17" s="2" customFormat="1" ht="15.6" x14ac:dyDescent="0.25">
      <c r="A73" s="3" t="s">
        <v>130</v>
      </c>
      <c r="B73" s="3" t="s">
        <v>74</v>
      </c>
      <c r="C73" s="3" t="s">
        <v>232</v>
      </c>
      <c r="D73" s="4" t="s">
        <v>355</v>
      </c>
      <c r="E73" s="4" t="s">
        <v>409</v>
      </c>
      <c r="F73" s="118"/>
      <c r="G73" s="81"/>
      <c r="H73" s="81"/>
      <c r="I73" s="119"/>
      <c r="J73" s="5" t="str">
        <f t="shared" si="9"/>
        <v/>
      </c>
      <c r="K73" s="5">
        <v>108</v>
      </c>
      <c r="M73" s="76">
        <f t="shared" si="7"/>
        <v>59</v>
      </c>
      <c r="N73" s="62">
        <f t="shared" si="3"/>
        <v>0</v>
      </c>
      <c r="O73" s="60" t="b">
        <f t="shared" si="4"/>
        <v>0</v>
      </c>
      <c r="P73" s="60" t="b">
        <f t="shared" si="5"/>
        <v>0</v>
      </c>
      <c r="Q73" s="63" t="str">
        <f t="shared" si="6"/>
        <v/>
      </c>
    </row>
    <row r="74" spans="1:17" s="2" customFormat="1" ht="15.6" x14ac:dyDescent="0.25">
      <c r="A74" s="3" t="s">
        <v>130</v>
      </c>
      <c r="B74" s="10" t="s">
        <v>74</v>
      </c>
      <c r="C74" s="3" t="s">
        <v>232</v>
      </c>
      <c r="D74" s="4" t="s">
        <v>355</v>
      </c>
      <c r="E74" s="4" t="s">
        <v>563</v>
      </c>
      <c r="F74" s="96"/>
      <c r="G74" s="118"/>
      <c r="H74" s="118"/>
      <c r="I74" s="118"/>
      <c r="J74" s="5" t="str">
        <f t="shared" si="9"/>
        <v/>
      </c>
      <c r="K74" s="5" t="s">
        <v>295</v>
      </c>
      <c r="M74" s="76">
        <f t="shared" si="7"/>
        <v>60</v>
      </c>
      <c r="N74" s="62">
        <f t="shared" si="3"/>
        <v>0</v>
      </c>
      <c r="O74" s="60" t="b">
        <f t="shared" si="4"/>
        <v>0</v>
      </c>
      <c r="P74" s="60" t="b">
        <f t="shared" si="5"/>
        <v>0</v>
      </c>
      <c r="Q74" s="63" t="str">
        <f t="shared" si="6"/>
        <v/>
      </c>
    </row>
    <row r="75" spans="1:17" s="2" customFormat="1" ht="15.6" x14ac:dyDescent="0.25">
      <c r="A75" s="3" t="s">
        <v>130</v>
      </c>
      <c r="B75" s="3" t="s">
        <v>149</v>
      </c>
      <c r="C75" s="3" t="s">
        <v>150</v>
      </c>
      <c r="D75" s="4" t="s">
        <v>356</v>
      </c>
      <c r="E75" s="4" t="s">
        <v>410</v>
      </c>
      <c r="F75" s="81"/>
      <c r="G75" s="118"/>
      <c r="H75" s="118"/>
      <c r="I75" s="119"/>
      <c r="J75" s="5" t="str">
        <f t="shared" si="9"/>
        <v/>
      </c>
      <c r="K75" s="5" t="s">
        <v>295</v>
      </c>
      <c r="M75" s="76">
        <f t="shared" si="7"/>
        <v>61</v>
      </c>
      <c r="N75" s="62">
        <f t="shared" si="3"/>
        <v>0</v>
      </c>
      <c r="O75" s="60" t="b">
        <f t="shared" si="4"/>
        <v>0</v>
      </c>
      <c r="P75" s="60" t="b">
        <f t="shared" si="5"/>
        <v>0</v>
      </c>
      <c r="Q75" s="63" t="str">
        <f t="shared" si="6"/>
        <v/>
      </c>
    </row>
    <row r="76" spans="1:17" s="2" customFormat="1" ht="15.6" x14ac:dyDescent="0.25">
      <c r="A76" s="3" t="s">
        <v>130</v>
      </c>
      <c r="B76" s="3" t="s">
        <v>149</v>
      </c>
      <c r="C76" s="3" t="s">
        <v>225</v>
      </c>
      <c r="D76" s="4" t="s">
        <v>340</v>
      </c>
      <c r="E76" s="4" t="s">
        <v>563</v>
      </c>
      <c r="F76" s="81"/>
      <c r="G76" s="118"/>
      <c r="H76" s="118"/>
      <c r="I76" s="119"/>
      <c r="J76" s="5" t="str">
        <f t="shared" si="9"/>
        <v/>
      </c>
      <c r="K76" s="5" t="s">
        <v>295</v>
      </c>
      <c r="M76" s="76">
        <f t="shared" si="7"/>
        <v>62</v>
      </c>
      <c r="N76" s="62">
        <f t="shared" si="3"/>
        <v>0</v>
      </c>
      <c r="O76" s="60" t="b">
        <f t="shared" si="4"/>
        <v>0</v>
      </c>
      <c r="P76" s="60" t="b">
        <f t="shared" si="5"/>
        <v>0</v>
      </c>
      <c r="Q76" s="63" t="str">
        <f t="shared" si="6"/>
        <v/>
      </c>
    </row>
    <row r="77" spans="1:17" s="2" customFormat="1" ht="15.6" x14ac:dyDescent="0.25">
      <c r="A77" s="3" t="s">
        <v>130</v>
      </c>
      <c r="B77" s="3" t="s">
        <v>148</v>
      </c>
      <c r="C77" s="3" t="s">
        <v>182</v>
      </c>
      <c r="D77" s="4" t="s">
        <v>357</v>
      </c>
      <c r="E77" s="4" t="s">
        <v>411</v>
      </c>
      <c r="F77" s="118"/>
      <c r="G77" s="81"/>
      <c r="H77" s="81"/>
      <c r="I77" s="119"/>
      <c r="J77" s="5" t="str">
        <f t="shared" si="9"/>
        <v/>
      </c>
      <c r="K77" s="5">
        <v>110</v>
      </c>
      <c r="M77" s="76">
        <f t="shared" si="7"/>
        <v>63</v>
      </c>
      <c r="N77" s="62">
        <f t="shared" si="3"/>
        <v>0</v>
      </c>
      <c r="O77" s="60" t="b">
        <f t="shared" si="4"/>
        <v>0</v>
      </c>
      <c r="P77" s="60" t="b">
        <f t="shared" si="5"/>
        <v>0</v>
      </c>
      <c r="Q77" s="63" t="str">
        <f t="shared" si="6"/>
        <v/>
      </c>
    </row>
    <row r="78" spans="1:17" s="2" customFormat="1" ht="15.6" x14ac:dyDescent="0.25">
      <c r="A78" s="3" t="s">
        <v>130</v>
      </c>
      <c r="B78" s="3" t="s">
        <v>22</v>
      </c>
      <c r="C78" s="3" t="s">
        <v>218</v>
      </c>
      <c r="D78" s="4" t="s">
        <v>338</v>
      </c>
      <c r="E78" s="4" t="s">
        <v>392</v>
      </c>
      <c r="F78" s="118"/>
      <c r="G78" s="118"/>
      <c r="H78" s="118"/>
      <c r="I78" s="119"/>
      <c r="J78" s="5" t="str">
        <f t="shared" si="9"/>
        <v/>
      </c>
      <c r="K78" s="5">
        <v>110</v>
      </c>
      <c r="M78" s="76">
        <f t="shared" si="7"/>
        <v>64</v>
      </c>
      <c r="N78" s="62">
        <f t="shared" si="3"/>
        <v>0</v>
      </c>
      <c r="O78" s="60" t="b">
        <f t="shared" si="4"/>
        <v>0</v>
      </c>
      <c r="P78" s="60" t="b">
        <f t="shared" si="5"/>
        <v>0</v>
      </c>
      <c r="Q78" s="63" t="str">
        <f t="shared" si="6"/>
        <v/>
      </c>
    </row>
    <row r="79" spans="1:17" s="2" customFormat="1" ht="15.6" x14ac:dyDescent="0.25">
      <c r="A79" s="3" t="s">
        <v>130</v>
      </c>
      <c r="B79" s="3" t="s">
        <v>22</v>
      </c>
      <c r="C79" s="3" t="s">
        <v>225</v>
      </c>
      <c r="D79" s="4" t="s">
        <v>340</v>
      </c>
      <c r="E79" s="4" t="s">
        <v>394</v>
      </c>
      <c r="F79" s="118"/>
      <c r="G79" s="96"/>
      <c r="H79" s="96"/>
      <c r="I79" s="119"/>
      <c r="J79" s="5" t="str">
        <f t="shared" si="9"/>
        <v/>
      </c>
      <c r="K79" s="5">
        <v>110</v>
      </c>
      <c r="M79" s="76">
        <f t="shared" ref="M79:M142" si="10">M78+1</f>
        <v>65</v>
      </c>
      <c r="N79" s="62">
        <f t="shared" ref="N79:N142" si="11">COUNTA(F79:H79)</f>
        <v>0</v>
      </c>
      <c r="O79" s="60" t="b">
        <f t="shared" si="4"/>
        <v>0</v>
      </c>
      <c r="P79" s="60" t="b">
        <f t="shared" si="5"/>
        <v>0</v>
      </c>
      <c r="Q79" s="63" t="str">
        <f t="shared" si="6"/>
        <v/>
      </c>
    </row>
    <row r="80" spans="1:17" s="2" customFormat="1" ht="15.6" x14ac:dyDescent="0.25">
      <c r="A80" s="3" t="s">
        <v>130</v>
      </c>
      <c r="B80" s="3" t="s">
        <v>22</v>
      </c>
      <c r="C80" s="3" t="s">
        <v>225</v>
      </c>
      <c r="D80" s="4" t="s">
        <v>340</v>
      </c>
      <c r="E80" s="4" t="s">
        <v>563</v>
      </c>
      <c r="F80" s="96"/>
      <c r="G80" s="118"/>
      <c r="H80" s="118"/>
      <c r="I80" s="119"/>
      <c r="J80" s="5" t="str">
        <f t="shared" si="9"/>
        <v/>
      </c>
      <c r="K80" s="5" t="s">
        <v>295</v>
      </c>
      <c r="M80" s="76">
        <f t="shared" si="10"/>
        <v>66</v>
      </c>
      <c r="N80" s="62">
        <f t="shared" si="11"/>
        <v>0</v>
      </c>
      <c r="O80" s="60" t="b">
        <f t="shared" ref="O80:O143" si="12">IF(AND((N80=0),(OR(I80=Q$7,I80=Q$8))),TRUE,FALSE)</f>
        <v>0</v>
      </c>
      <c r="P80" s="60" t="b">
        <f t="shared" ref="P80:P143" si="13">IF(AND(N80&gt;0,I80=Q$9),TRUE,FALSE)</f>
        <v>0</v>
      </c>
      <c r="Q80" s="63" t="str">
        <f t="shared" si="6"/>
        <v/>
      </c>
    </row>
    <row r="81" spans="1:17" s="2" customFormat="1" ht="15.6" x14ac:dyDescent="0.25">
      <c r="A81" s="3" t="s">
        <v>130</v>
      </c>
      <c r="B81" s="3" t="s">
        <v>20</v>
      </c>
      <c r="C81" s="3" t="s">
        <v>233</v>
      </c>
      <c r="D81" s="4" t="s">
        <v>358</v>
      </c>
      <c r="E81" s="4" t="s">
        <v>412</v>
      </c>
      <c r="F81" s="118"/>
      <c r="G81" s="118"/>
      <c r="H81" s="118"/>
      <c r="I81" s="119"/>
      <c r="J81" s="5" t="str">
        <f t="shared" si="9"/>
        <v/>
      </c>
      <c r="K81" s="5">
        <v>111</v>
      </c>
      <c r="M81" s="76">
        <f t="shared" si="10"/>
        <v>67</v>
      </c>
      <c r="N81" s="62">
        <f t="shared" si="11"/>
        <v>0</v>
      </c>
      <c r="O81" s="60" t="b">
        <f t="shared" si="12"/>
        <v>0</v>
      </c>
      <c r="P81" s="60" t="b">
        <f t="shared" si="13"/>
        <v>0</v>
      </c>
      <c r="Q81" s="63" t="str">
        <f t="shared" ref="Q81:Q144" si="14">IF(OR(O81:P81)=TRUE,"PRÜFEN","")</f>
        <v/>
      </c>
    </row>
    <row r="82" spans="1:17" s="2" customFormat="1" ht="15.6" x14ac:dyDescent="0.25">
      <c r="A82" s="3" t="s">
        <v>130</v>
      </c>
      <c r="B82" s="3" t="s">
        <v>21</v>
      </c>
      <c r="C82" s="3" t="s">
        <v>234</v>
      </c>
      <c r="D82" s="4" t="s">
        <v>359</v>
      </c>
      <c r="E82" s="4" t="s">
        <v>413</v>
      </c>
      <c r="F82" s="118"/>
      <c r="G82" s="121"/>
      <c r="H82" s="121"/>
      <c r="I82" s="119"/>
      <c r="J82" s="5" t="str">
        <f t="shared" si="9"/>
        <v/>
      </c>
      <c r="K82" s="5">
        <v>112</v>
      </c>
      <c r="M82" s="76">
        <f t="shared" si="10"/>
        <v>68</v>
      </c>
      <c r="N82" s="62">
        <f t="shared" si="11"/>
        <v>0</v>
      </c>
      <c r="O82" s="60" t="b">
        <f t="shared" si="12"/>
        <v>0</v>
      </c>
      <c r="P82" s="60" t="b">
        <f t="shared" si="13"/>
        <v>0</v>
      </c>
      <c r="Q82" s="63" t="str">
        <f t="shared" si="14"/>
        <v/>
      </c>
    </row>
    <row r="83" spans="1:17" s="2" customFormat="1" ht="15.6" x14ac:dyDescent="0.25">
      <c r="A83" s="3" t="s">
        <v>130</v>
      </c>
      <c r="B83" s="3" t="s">
        <v>13</v>
      </c>
      <c r="C83" s="3" t="s">
        <v>183</v>
      </c>
      <c r="D83" s="4" t="s">
        <v>346</v>
      </c>
      <c r="E83" s="4" t="s">
        <v>400</v>
      </c>
      <c r="F83" s="118"/>
      <c r="G83" s="118"/>
      <c r="H83" s="118"/>
      <c r="I83" s="119"/>
      <c r="J83" s="5" t="str">
        <f t="shared" si="9"/>
        <v/>
      </c>
      <c r="K83" s="5">
        <v>113</v>
      </c>
      <c r="M83" s="76">
        <f t="shared" si="10"/>
        <v>69</v>
      </c>
      <c r="N83" s="62">
        <f t="shared" si="11"/>
        <v>0</v>
      </c>
      <c r="O83" s="60" t="b">
        <f t="shared" si="12"/>
        <v>0</v>
      </c>
      <c r="P83" s="60" t="b">
        <f t="shared" si="13"/>
        <v>0</v>
      </c>
      <c r="Q83" s="63" t="str">
        <f t="shared" si="14"/>
        <v/>
      </c>
    </row>
    <row r="84" spans="1:17" s="2" customFormat="1" ht="15.6" x14ac:dyDescent="0.25">
      <c r="A84" s="3" t="s">
        <v>130</v>
      </c>
      <c r="B84" s="3" t="s">
        <v>13</v>
      </c>
      <c r="C84" s="3" t="s">
        <v>218</v>
      </c>
      <c r="D84" s="4" t="s">
        <v>338</v>
      </c>
      <c r="E84" s="4" t="s">
        <v>392</v>
      </c>
      <c r="F84" s="118"/>
      <c r="G84" s="118"/>
      <c r="H84" s="118"/>
      <c r="I84" s="119"/>
      <c r="J84" s="5" t="str">
        <f t="shared" si="9"/>
        <v/>
      </c>
      <c r="K84" s="5">
        <v>113</v>
      </c>
      <c r="M84" s="76">
        <f t="shared" si="10"/>
        <v>70</v>
      </c>
      <c r="N84" s="62">
        <f t="shared" si="11"/>
        <v>0</v>
      </c>
      <c r="O84" s="60" t="b">
        <f t="shared" si="12"/>
        <v>0</v>
      </c>
      <c r="P84" s="60" t="b">
        <f t="shared" si="13"/>
        <v>0</v>
      </c>
      <c r="Q84" s="63" t="str">
        <f t="shared" si="14"/>
        <v/>
      </c>
    </row>
    <row r="85" spans="1:17" s="2" customFormat="1" ht="15.6" x14ac:dyDescent="0.25">
      <c r="A85" s="3" t="s">
        <v>130</v>
      </c>
      <c r="B85" s="3" t="s">
        <v>13</v>
      </c>
      <c r="C85" s="3" t="s">
        <v>167</v>
      </c>
      <c r="D85" s="4" t="s">
        <v>295</v>
      </c>
      <c r="E85" s="4" t="s">
        <v>412</v>
      </c>
      <c r="F85" s="81"/>
      <c r="G85" s="81"/>
      <c r="H85" s="121"/>
      <c r="I85" s="119"/>
      <c r="J85" s="5" t="str">
        <f t="shared" si="9"/>
        <v/>
      </c>
      <c r="K85" s="5" t="s">
        <v>295</v>
      </c>
      <c r="M85" s="76">
        <f t="shared" si="10"/>
        <v>71</v>
      </c>
      <c r="N85" s="62">
        <f t="shared" si="11"/>
        <v>0</v>
      </c>
      <c r="O85" s="60" t="b">
        <f t="shared" si="12"/>
        <v>0</v>
      </c>
      <c r="P85" s="60" t="b">
        <f t="shared" si="13"/>
        <v>0</v>
      </c>
      <c r="Q85" s="63" t="str">
        <f t="shared" si="14"/>
        <v/>
      </c>
    </row>
    <row r="86" spans="1:17" s="2" customFormat="1" ht="15.6" x14ac:dyDescent="0.25">
      <c r="A86" s="3" t="s">
        <v>130</v>
      </c>
      <c r="B86" s="3" t="s">
        <v>23</v>
      </c>
      <c r="C86" s="3" t="s">
        <v>234</v>
      </c>
      <c r="D86" s="4" t="s">
        <v>359</v>
      </c>
      <c r="E86" s="4" t="s">
        <v>413</v>
      </c>
      <c r="F86" s="118"/>
      <c r="G86" s="121"/>
      <c r="H86" s="121"/>
      <c r="I86" s="119"/>
      <c r="J86" s="5" t="str">
        <f t="shared" si="9"/>
        <v/>
      </c>
      <c r="K86" s="5">
        <v>114</v>
      </c>
      <c r="M86" s="76">
        <f t="shared" si="10"/>
        <v>72</v>
      </c>
      <c r="N86" s="62">
        <f t="shared" si="11"/>
        <v>0</v>
      </c>
      <c r="O86" s="60" t="b">
        <f t="shared" si="12"/>
        <v>0</v>
      </c>
      <c r="P86" s="60" t="b">
        <f t="shared" si="13"/>
        <v>0</v>
      </c>
      <c r="Q86" s="63" t="str">
        <f t="shared" si="14"/>
        <v/>
      </c>
    </row>
    <row r="87" spans="1:17" s="2" customFormat="1" ht="15.6" x14ac:dyDescent="0.25">
      <c r="A87" s="3" t="s">
        <v>130</v>
      </c>
      <c r="B87" s="3" t="s">
        <v>7</v>
      </c>
      <c r="C87" s="3" t="s">
        <v>221</v>
      </c>
      <c r="D87" s="4" t="s">
        <v>341</v>
      </c>
      <c r="E87" s="4" t="s">
        <v>395</v>
      </c>
      <c r="F87" s="118"/>
      <c r="G87" s="96"/>
      <c r="H87" s="96"/>
      <c r="I87" s="119"/>
      <c r="J87" s="5" t="str">
        <f t="shared" si="9"/>
        <v/>
      </c>
      <c r="K87" s="5">
        <v>115</v>
      </c>
      <c r="M87" s="76">
        <f t="shared" si="10"/>
        <v>73</v>
      </c>
      <c r="N87" s="62">
        <f t="shared" si="11"/>
        <v>0</v>
      </c>
      <c r="O87" s="60" t="b">
        <f t="shared" si="12"/>
        <v>0</v>
      </c>
      <c r="P87" s="60" t="b">
        <f t="shared" si="13"/>
        <v>0</v>
      </c>
      <c r="Q87" s="63" t="str">
        <f t="shared" si="14"/>
        <v/>
      </c>
    </row>
    <row r="88" spans="1:17" s="2" customFormat="1" ht="15.6" x14ac:dyDescent="0.25">
      <c r="A88" s="3" t="s">
        <v>130</v>
      </c>
      <c r="B88" s="3" t="s">
        <v>7</v>
      </c>
      <c r="C88" s="3" t="s">
        <v>221</v>
      </c>
      <c r="D88" s="4" t="s">
        <v>341</v>
      </c>
      <c r="E88" s="4" t="s">
        <v>564</v>
      </c>
      <c r="F88" s="96"/>
      <c r="G88" s="121"/>
      <c r="H88" s="121"/>
      <c r="I88" s="119"/>
      <c r="J88" s="5" t="str">
        <f t="shared" si="9"/>
        <v/>
      </c>
      <c r="K88" s="5" t="s">
        <v>295</v>
      </c>
      <c r="M88" s="76">
        <f t="shared" si="10"/>
        <v>74</v>
      </c>
      <c r="N88" s="62">
        <f t="shared" si="11"/>
        <v>0</v>
      </c>
      <c r="O88" s="60" t="b">
        <f t="shared" si="12"/>
        <v>0</v>
      </c>
      <c r="P88" s="60" t="b">
        <f t="shared" si="13"/>
        <v>0</v>
      </c>
      <c r="Q88" s="63" t="str">
        <f t="shared" si="14"/>
        <v/>
      </c>
    </row>
    <row r="89" spans="1:17" s="2" customFormat="1" ht="15.6" x14ac:dyDescent="0.25">
      <c r="A89" s="3" t="s">
        <v>130</v>
      </c>
      <c r="B89" s="3" t="s">
        <v>24</v>
      </c>
      <c r="C89" s="3" t="s">
        <v>236</v>
      </c>
      <c r="D89" s="4" t="s">
        <v>381</v>
      </c>
      <c r="E89" s="4" t="s">
        <v>415</v>
      </c>
      <c r="F89" s="81"/>
      <c r="G89" s="118"/>
      <c r="H89" s="118"/>
      <c r="I89" s="119"/>
      <c r="J89" s="5" t="str">
        <f t="shared" si="9"/>
        <v/>
      </c>
      <c r="K89" s="5" t="s">
        <v>295</v>
      </c>
      <c r="M89" s="76">
        <f t="shared" si="10"/>
        <v>75</v>
      </c>
      <c r="N89" s="62">
        <f t="shared" si="11"/>
        <v>0</v>
      </c>
      <c r="O89" s="60" t="b">
        <f t="shared" si="12"/>
        <v>0</v>
      </c>
      <c r="P89" s="60" t="b">
        <f t="shared" si="13"/>
        <v>0</v>
      </c>
      <c r="Q89" s="63" t="str">
        <f t="shared" si="14"/>
        <v/>
      </c>
    </row>
    <row r="90" spans="1:17" s="2" customFormat="1" ht="15.6" x14ac:dyDescent="0.25">
      <c r="A90" s="3" t="s">
        <v>130</v>
      </c>
      <c r="B90" s="3" t="s">
        <v>24</v>
      </c>
      <c r="C90" s="3" t="s">
        <v>231</v>
      </c>
      <c r="D90" s="4" t="s">
        <v>354</v>
      </c>
      <c r="E90" s="4" t="s">
        <v>408</v>
      </c>
      <c r="F90" s="118"/>
      <c r="G90" s="118"/>
      <c r="H90" s="118"/>
      <c r="I90" s="119"/>
      <c r="J90" s="5" t="str">
        <f t="shared" si="9"/>
        <v/>
      </c>
      <c r="K90" s="5">
        <v>201</v>
      </c>
      <c r="M90" s="76">
        <f t="shared" si="10"/>
        <v>76</v>
      </c>
      <c r="N90" s="62">
        <f t="shared" si="11"/>
        <v>0</v>
      </c>
      <c r="O90" s="60" t="b">
        <f t="shared" si="12"/>
        <v>0</v>
      </c>
      <c r="P90" s="60" t="b">
        <f t="shared" si="13"/>
        <v>0</v>
      </c>
      <c r="Q90" s="63" t="str">
        <f t="shared" si="14"/>
        <v/>
      </c>
    </row>
    <row r="91" spans="1:17" s="2" customFormat="1" ht="15.6" x14ac:dyDescent="0.25">
      <c r="A91" s="3" t="s">
        <v>130</v>
      </c>
      <c r="B91" s="3" t="s">
        <v>24</v>
      </c>
      <c r="C91" s="3" t="s">
        <v>235</v>
      </c>
      <c r="D91" s="4" t="s">
        <v>380</v>
      </c>
      <c r="E91" s="4" t="s">
        <v>414</v>
      </c>
      <c r="F91" s="118"/>
      <c r="G91" s="118"/>
      <c r="H91" s="118"/>
      <c r="I91" s="119"/>
      <c r="J91" s="5" t="str">
        <f t="shared" si="9"/>
        <v/>
      </c>
      <c r="K91" s="5">
        <v>201</v>
      </c>
      <c r="M91" s="76">
        <f t="shared" si="10"/>
        <v>77</v>
      </c>
      <c r="N91" s="62">
        <f t="shared" si="11"/>
        <v>0</v>
      </c>
      <c r="O91" s="60" t="b">
        <f t="shared" si="12"/>
        <v>0</v>
      </c>
      <c r="P91" s="60" t="b">
        <f t="shared" si="13"/>
        <v>0</v>
      </c>
      <c r="Q91" s="63" t="str">
        <f t="shared" si="14"/>
        <v/>
      </c>
    </row>
    <row r="92" spans="1:17" s="2" customFormat="1" ht="15.6" x14ac:dyDescent="0.25">
      <c r="A92" s="3" t="s">
        <v>130</v>
      </c>
      <c r="B92" s="3" t="s">
        <v>24</v>
      </c>
      <c r="C92" s="3" t="s">
        <v>232</v>
      </c>
      <c r="D92" s="4" t="s">
        <v>355</v>
      </c>
      <c r="E92" s="4" t="s">
        <v>409</v>
      </c>
      <c r="F92" s="118"/>
      <c r="G92" s="118"/>
      <c r="H92" s="118"/>
      <c r="I92" s="119"/>
      <c r="J92" s="5" t="str">
        <f t="shared" si="9"/>
        <v/>
      </c>
      <c r="K92" s="5">
        <v>201</v>
      </c>
      <c r="M92" s="76">
        <f t="shared" si="10"/>
        <v>78</v>
      </c>
      <c r="N92" s="62">
        <f t="shared" si="11"/>
        <v>0</v>
      </c>
      <c r="O92" s="60" t="b">
        <f t="shared" si="12"/>
        <v>0</v>
      </c>
      <c r="P92" s="60" t="b">
        <f t="shared" si="13"/>
        <v>0</v>
      </c>
      <c r="Q92" s="63" t="str">
        <f t="shared" si="14"/>
        <v/>
      </c>
    </row>
    <row r="93" spans="1:17" s="2" customFormat="1" ht="15.6" x14ac:dyDescent="0.25">
      <c r="A93" s="3" t="s">
        <v>130</v>
      </c>
      <c r="B93" s="3" t="s">
        <v>24</v>
      </c>
      <c r="C93" s="3" t="s">
        <v>232</v>
      </c>
      <c r="D93" s="4" t="s">
        <v>355</v>
      </c>
      <c r="E93" s="4" t="s">
        <v>563</v>
      </c>
      <c r="F93" s="96"/>
      <c r="G93" s="118"/>
      <c r="H93" s="118"/>
      <c r="I93" s="119"/>
      <c r="J93" s="5" t="str">
        <f t="shared" si="9"/>
        <v/>
      </c>
      <c r="K93" s="5" t="s">
        <v>295</v>
      </c>
      <c r="M93" s="76">
        <f t="shared" si="10"/>
        <v>79</v>
      </c>
      <c r="N93" s="62">
        <f t="shared" si="11"/>
        <v>0</v>
      </c>
      <c r="O93" s="60" t="b">
        <f t="shared" si="12"/>
        <v>0</v>
      </c>
      <c r="P93" s="60" t="b">
        <f t="shared" si="13"/>
        <v>0</v>
      </c>
      <c r="Q93" s="63" t="str">
        <f t="shared" si="14"/>
        <v/>
      </c>
    </row>
    <row r="94" spans="1:17" s="2" customFormat="1" ht="15.6" x14ac:dyDescent="0.25">
      <c r="A94" s="3" t="s">
        <v>130</v>
      </c>
      <c r="B94" s="3" t="s">
        <v>152</v>
      </c>
      <c r="C94" s="3" t="s">
        <v>237</v>
      </c>
      <c r="D94" s="4" t="s">
        <v>360</v>
      </c>
      <c r="E94" s="4" t="s">
        <v>416</v>
      </c>
      <c r="F94" s="118"/>
      <c r="G94" s="118"/>
      <c r="H94" s="118"/>
      <c r="I94" s="119"/>
      <c r="J94" s="5" t="str">
        <f t="shared" si="9"/>
        <v/>
      </c>
      <c r="K94" s="5">
        <v>202</v>
      </c>
      <c r="M94" s="76">
        <f t="shared" si="10"/>
        <v>80</v>
      </c>
      <c r="N94" s="62">
        <f t="shared" si="11"/>
        <v>0</v>
      </c>
      <c r="O94" s="60" t="b">
        <f t="shared" si="12"/>
        <v>0</v>
      </c>
      <c r="P94" s="60" t="b">
        <f t="shared" si="13"/>
        <v>0</v>
      </c>
      <c r="Q94" s="63" t="str">
        <f t="shared" si="14"/>
        <v/>
      </c>
    </row>
    <row r="95" spans="1:17" s="2" customFormat="1" ht="15.6" x14ac:dyDescent="0.25">
      <c r="A95" s="3" t="s">
        <v>130</v>
      </c>
      <c r="B95" s="3" t="s">
        <v>151</v>
      </c>
      <c r="C95" s="3" t="s">
        <v>238</v>
      </c>
      <c r="D95" s="4" t="s">
        <v>360</v>
      </c>
      <c r="E95" s="4" t="s">
        <v>416</v>
      </c>
      <c r="F95" s="118"/>
      <c r="G95" s="118"/>
      <c r="H95" s="118"/>
      <c r="I95" s="119"/>
      <c r="J95" s="5" t="str">
        <f t="shared" si="9"/>
        <v/>
      </c>
      <c r="K95" s="5">
        <v>202</v>
      </c>
      <c r="M95" s="76">
        <f t="shared" si="10"/>
        <v>81</v>
      </c>
      <c r="N95" s="62">
        <f t="shared" si="11"/>
        <v>0</v>
      </c>
      <c r="O95" s="60" t="b">
        <f t="shared" si="12"/>
        <v>0</v>
      </c>
      <c r="P95" s="60" t="b">
        <f t="shared" si="13"/>
        <v>0</v>
      </c>
      <c r="Q95" s="63" t="str">
        <f t="shared" si="14"/>
        <v/>
      </c>
    </row>
    <row r="96" spans="1:17" s="2" customFormat="1" ht="15.6" x14ac:dyDescent="0.25">
      <c r="A96" s="3" t="s">
        <v>130</v>
      </c>
      <c r="B96" s="3" t="s">
        <v>6</v>
      </c>
      <c r="C96" s="3" t="s">
        <v>225</v>
      </c>
      <c r="D96" s="4" t="s">
        <v>340</v>
      </c>
      <c r="E96" s="4" t="s">
        <v>394</v>
      </c>
      <c r="F96" s="118"/>
      <c r="G96" s="96"/>
      <c r="H96" s="96"/>
      <c r="I96" s="119"/>
      <c r="J96" s="5" t="str">
        <f t="shared" si="9"/>
        <v/>
      </c>
      <c r="K96" s="5">
        <v>202</v>
      </c>
      <c r="M96" s="76">
        <f t="shared" si="10"/>
        <v>82</v>
      </c>
      <c r="N96" s="62">
        <f t="shared" si="11"/>
        <v>0</v>
      </c>
      <c r="O96" s="60" t="b">
        <f t="shared" si="12"/>
        <v>0</v>
      </c>
      <c r="P96" s="60" t="b">
        <f t="shared" si="13"/>
        <v>0</v>
      </c>
      <c r="Q96" s="63" t="str">
        <f t="shared" si="14"/>
        <v/>
      </c>
    </row>
    <row r="97" spans="1:17" s="2" customFormat="1" ht="15.6" x14ac:dyDescent="0.25">
      <c r="A97" s="3" t="s">
        <v>130</v>
      </c>
      <c r="B97" s="3" t="s">
        <v>6</v>
      </c>
      <c r="C97" s="3" t="s">
        <v>225</v>
      </c>
      <c r="D97" s="4" t="s">
        <v>340</v>
      </c>
      <c r="E97" s="4" t="s">
        <v>563</v>
      </c>
      <c r="F97" s="96"/>
      <c r="G97" s="118"/>
      <c r="H97" s="118"/>
      <c r="I97" s="119"/>
      <c r="J97" s="5" t="str">
        <f t="shared" si="9"/>
        <v/>
      </c>
      <c r="K97" s="5" t="s">
        <v>295</v>
      </c>
      <c r="M97" s="76">
        <f t="shared" si="10"/>
        <v>83</v>
      </c>
      <c r="N97" s="62">
        <f t="shared" si="11"/>
        <v>0</v>
      </c>
      <c r="O97" s="60" t="b">
        <f t="shared" si="12"/>
        <v>0</v>
      </c>
      <c r="P97" s="60" t="b">
        <f t="shared" si="13"/>
        <v>0</v>
      </c>
      <c r="Q97" s="63" t="str">
        <f t="shared" si="14"/>
        <v/>
      </c>
    </row>
    <row r="98" spans="1:17" s="2" customFormat="1" ht="15.6" x14ac:dyDescent="0.25">
      <c r="A98" s="3" t="s">
        <v>130</v>
      </c>
      <c r="B98" s="3" t="s">
        <v>6</v>
      </c>
      <c r="C98" s="3" t="s">
        <v>239</v>
      </c>
      <c r="D98" s="4" t="s">
        <v>361</v>
      </c>
      <c r="E98" s="4" t="s">
        <v>406</v>
      </c>
      <c r="F98" s="118"/>
      <c r="G98" s="118"/>
      <c r="H98" s="118"/>
      <c r="I98" s="119"/>
      <c r="J98" s="5" t="str">
        <f t="shared" si="9"/>
        <v/>
      </c>
      <c r="K98" s="5">
        <v>202</v>
      </c>
      <c r="M98" s="76">
        <f t="shared" si="10"/>
        <v>84</v>
      </c>
      <c r="N98" s="62">
        <f t="shared" si="11"/>
        <v>0</v>
      </c>
      <c r="O98" s="60" t="b">
        <f t="shared" si="12"/>
        <v>0</v>
      </c>
      <c r="P98" s="60" t="b">
        <f t="shared" si="13"/>
        <v>0</v>
      </c>
      <c r="Q98" s="63" t="str">
        <f t="shared" si="14"/>
        <v/>
      </c>
    </row>
    <row r="99" spans="1:17" s="2" customFormat="1" ht="15.6" x14ac:dyDescent="0.25">
      <c r="A99" s="3" t="s">
        <v>130</v>
      </c>
      <c r="B99" s="3" t="s">
        <v>6</v>
      </c>
      <c r="C99" s="3" t="s">
        <v>81</v>
      </c>
      <c r="D99" s="4" t="s">
        <v>362</v>
      </c>
      <c r="E99" s="4" t="s">
        <v>417</v>
      </c>
      <c r="F99" s="81"/>
      <c r="G99" s="118"/>
      <c r="H99" s="118"/>
      <c r="I99" s="119"/>
      <c r="J99" s="5" t="str">
        <f t="shared" si="9"/>
        <v/>
      </c>
      <c r="K99" s="5" t="s">
        <v>295</v>
      </c>
      <c r="M99" s="76">
        <f t="shared" si="10"/>
        <v>85</v>
      </c>
      <c r="N99" s="62">
        <f t="shared" si="11"/>
        <v>0</v>
      </c>
      <c r="O99" s="60" t="b">
        <f t="shared" si="12"/>
        <v>0</v>
      </c>
      <c r="P99" s="60" t="b">
        <f t="shared" si="13"/>
        <v>0</v>
      </c>
      <c r="Q99" s="63" t="str">
        <f t="shared" si="14"/>
        <v/>
      </c>
    </row>
    <row r="100" spans="1:17" s="2" customFormat="1" ht="15.6" x14ac:dyDescent="0.25">
      <c r="A100" s="3" t="s">
        <v>130</v>
      </c>
      <c r="B100" s="3" t="s">
        <v>25</v>
      </c>
      <c r="C100" s="3" t="s">
        <v>97</v>
      </c>
      <c r="D100" s="4" t="s">
        <v>363</v>
      </c>
      <c r="E100" s="4" t="s">
        <v>414</v>
      </c>
      <c r="F100" s="118"/>
      <c r="G100" s="118"/>
      <c r="H100" s="118"/>
      <c r="I100" s="119"/>
      <c r="J100" s="5" t="str">
        <f t="shared" si="9"/>
        <v/>
      </c>
      <c r="K100" s="5">
        <v>203</v>
      </c>
      <c r="M100" s="76">
        <f t="shared" si="10"/>
        <v>86</v>
      </c>
      <c r="N100" s="62">
        <f t="shared" si="11"/>
        <v>0</v>
      </c>
      <c r="O100" s="60" t="b">
        <f t="shared" si="12"/>
        <v>0</v>
      </c>
      <c r="P100" s="60" t="b">
        <f t="shared" si="13"/>
        <v>0</v>
      </c>
      <c r="Q100" s="63" t="str">
        <f t="shared" si="14"/>
        <v/>
      </c>
    </row>
    <row r="101" spans="1:17" s="2" customFormat="1" ht="15.6" x14ac:dyDescent="0.25">
      <c r="A101" s="3" t="s">
        <v>130</v>
      </c>
      <c r="B101" s="3" t="s">
        <v>25</v>
      </c>
      <c r="C101" s="3" t="s">
        <v>98</v>
      </c>
      <c r="D101" s="4" t="s">
        <v>363</v>
      </c>
      <c r="E101" s="4" t="s">
        <v>414</v>
      </c>
      <c r="F101" s="118"/>
      <c r="G101" s="118"/>
      <c r="H101" s="118"/>
      <c r="I101" s="119"/>
      <c r="J101" s="5" t="str">
        <f t="shared" si="9"/>
        <v/>
      </c>
      <c r="K101" s="5">
        <v>203</v>
      </c>
      <c r="M101" s="76">
        <f t="shared" si="10"/>
        <v>87</v>
      </c>
      <c r="N101" s="62">
        <f t="shared" si="11"/>
        <v>0</v>
      </c>
      <c r="O101" s="60" t="b">
        <f t="shared" si="12"/>
        <v>0</v>
      </c>
      <c r="P101" s="60" t="b">
        <f t="shared" si="13"/>
        <v>0</v>
      </c>
      <c r="Q101" s="63" t="str">
        <f t="shared" si="14"/>
        <v/>
      </c>
    </row>
    <row r="102" spans="1:17" s="2" customFormat="1" ht="15.6" x14ac:dyDescent="0.25">
      <c r="A102" s="3" t="s">
        <v>130</v>
      </c>
      <c r="B102" s="3" t="s">
        <v>25</v>
      </c>
      <c r="C102" s="3" t="s">
        <v>236</v>
      </c>
      <c r="D102" s="4" t="s">
        <v>381</v>
      </c>
      <c r="E102" s="4" t="s">
        <v>415</v>
      </c>
      <c r="F102" s="118"/>
      <c r="G102" s="118"/>
      <c r="H102" s="118"/>
      <c r="I102" s="119"/>
      <c r="J102" s="5" t="str">
        <f t="shared" si="9"/>
        <v/>
      </c>
      <c r="K102" s="5">
        <v>203</v>
      </c>
      <c r="M102" s="76">
        <f t="shared" si="10"/>
        <v>88</v>
      </c>
      <c r="N102" s="62">
        <f t="shared" si="11"/>
        <v>0</v>
      </c>
      <c r="O102" s="60" t="b">
        <f t="shared" si="12"/>
        <v>0</v>
      </c>
      <c r="P102" s="60" t="b">
        <f t="shared" si="13"/>
        <v>0</v>
      </c>
      <c r="Q102" s="63" t="str">
        <f t="shared" si="14"/>
        <v/>
      </c>
    </row>
    <row r="103" spans="1:17" s="2" customFormat="1" ht="15.6" x14ac:dyDescent="0.25">
      <c r="A103" s="3" t="s">
        <v>130</v>
      </c>
      <c r="B103" s="3" t="s">
        <v>25</v>
      </c>
      <c r="C103" s="3" t="s">
        <v>231</v>
      </c>
      <c r="D103" s="4" t="s">
        <v>354</v>
      </c>
      <c r="E103" s="4" t="s">
        <v>408</v>
      </c>
      <c r="F103" s="118"/>
      <c r="G103" s="118"/>
      <c r="H103" s="118"/>
      <c r="I103" s="119"/>
      <c r="J103" s="5" t="str">
        <f t="shared" si="9"/>
        <v/>
      </c>
      <c r="K103" s="5">
        <v>203</v>
      </c>
      <c r="M103" s="76">
        <f t="shared" si="10"/>
        <v>89</v>
      </c>
      <c r="N103" s="62">
        <f t="shared" si="11"/>
        <v>0</v>
      </c>
      <c r="O103" s="60" t="b">
        <f t="shared" si="12"/>
        <v>0</v>
      </c>
      <c r="P103" s="60" t="b">
        <f t="shared" si="13"/>
        <v>0</v>
      </c>
      <c r="Q103" s="63" t="str">
        <f t="shared" si="14"/>
        <v/>
      </c>
    </row>
    <row r="104" spans="1:17" s="2" customFormat="1" ht="15.6" x14ac:dyDescent="0.25">
      <c r="A104" s="3" t="s">
        <v>130</v>
      </c>
      <c r="B104" s="3" t="s">
        <v>25</v>
      </c>
      <c r="C104" s="3" t="s">
        <v>232</v>
      </c>
      <c r="D104" s="4" t="s">
        <v>355</v>
      </c>
      <c r="E104" s="4" t="s">
        <v>409</v>
      </c>
      <c r="F104" s="118"/>
      <c r="G104" s="96"/>
      <c r="H104" s="96"/>
      <c r="I104" s="119"/>
      <c r="J104" s="5" t="str">
        <f t="shared" ref="J104:J135" si="15">IF(Q104="",IF(COUNTA(F104:H104)&gt;0,"X",IF(COUNTA(F104:I104)&gt;0,"S","")),Q104)</f>
        <v/>
      </c>
      <c r="K104" s="5">
        <v>203</v>
      </c>
      <c r="M104" s="76">
        <f t="shared" si="10"/>
        <v>90</v>
      </c>
      <c r="N104" s="62">
        <f t="shared" si="11"/>
        <v>0</v>
      </c>
      <c r="O104" s="60" t="b">
        <f t="shared" si="12"/>
        <v>0</v>
      </c>
      <c r="P104" s="60" t="b">
        <f t="shared" si="13"/>
        <v>0</v>
      </c>
      <c r="Q104" s="63" t="str">
        <f t="shared" si="14"/>
        <v/>
      </c>
    </row>
    <row r="105" spans="1:17" s="2" customFormat="1" ht="15.6" x14ac:dyDescent="0.25">
      <c r="A105" s="3" t="s">
        <v>130</v>
      </c>
      <c r="B105" s="3" t="s">
        <v>25</v>
      </c>
      <c r="C105" s="3" t="s">
        <v>232</v>
      </c>
      <c r="D105" s="4" t="s">
        <v>355</v>
      </c>
      <c r="E105" s="4" t="s">
        <v>563</v>
      </c>
      <c r="F105" s="96"/>
      <c r="G105" s="118"/>
      <c r="H105" s="118"/>
      <c r="I105" s="119"/>
      <c r="J105" s="5" t="str">
        <f t="shared" si="15"/>
        <v/>
      </c>
      <c r="K105" s="5" t="s">
        <v>295</v>
      </c>
      <c r="M105" s="76">
        <f t="shared" si="10"/>
        <v>91</v>
      </c>
      <c r="N105" s="62">
        <f t="shared" si="11"/>
        <v>0</v>
      </c>
      <c r="O105" s="60" t="b">
        <f t="shared" si="12"/>
        <v>0</v>
      </c>
      <c r="P105" s="60" t="b">
        <f t="shared" si="13"/>
        <v>0</v>
      </c>
      <c r="Q105" s="63" t="str">
        <f t="shared" si="14"/>
        <v/>
      </c>
    </row>
    <row r="106" spans="1:17" s="2" customFormat="1" ht="15.6" x14ac:dyDescent="0.25">
      <c r="A106" s="3" t="s">
        <v>130</v>
      </c>
      <c r="B106" s="3" t="s">
        <v>26</v>
      </c>
      <c r="C106" s="3" t="s">
        <v>241</v>
      </c>
      <c r="D106" s="4" t="s">
        <v>382</v>
      </c>
      <c r="E106" s="4" t="s">
        <v>418</v>
      </c>
      <c r="F106" s="118"/>
      <c r="G106" s="118"/>
      <c r="H106" s="118"/>
      <c r="I106" s="119"/>
      <c r="J106" s="5" t="str">
        <f t="shared" si="15"/>
        <v/>
      </c>
      <c r="K106" s="5">
        <v>204</v>
      </c>
      <c r="M106" s="76">
        <f t="shared" si="10"/>
        <v>92</v>
      </c>
      <c r="N106" s="62">
        <f t="shared" si="11"/>
        <v>0</v>
      </c>
      <c r="O106" s="60" t="b">
        <f t="shared" si="12"/>
        <v>0</v>
      </c>
      <c r="P106" s="60" t="b">
        <f t="shared" si="13"/>
        <v>0</v>
      </c>
      <c r="Q106" s="63" t="str">
        <f t="shared" si="14"/>
        <v/>
      </c>
    </row>
    <row r="107" spans="1:17" s="2" customFormat="1" ht="15.6" x14ac:dyDescent="0.25">
      <c r="A107" s="3" t="s">
        <v>130</v>
      </c>
      <c r="B107" s="3" t="s">
        <v>26</v>
      </c>
      <c r="C107" s="3" t="s">
        <v>240</v>
      </c>
      <c r="D107" s="4" t="s">
        <v>364</v>
      </c>
      <c r="E107" s="4" t="s">
        <v>405</v>
      </c>
      <c r="F107" s="118"/>
      <c r="G107" s="118"/>
      <c r="H107" s="118"/>
      <c r="I107" s="119"/>
      <c r="J107" s="5" t="str">
        <f t="shared" si="15"/>
        <v/>
      </c>
      <c r="K107" s="5">
        <v>204</v>
      </c>
      <c r="M107" s="76">
        <f t="shared" si="10"/>
        <v>93</v>
      </c>
      <c r="N107" s="62">
        <f t="shared" si="11"/>
        <v>0</v>
      </c>
      <c r="O107" s="60" t="b">
        <f t="shared" si="12"/>
        <v>0</v>
      </c>
      <c r="P107" s="60" t="b">
        <f t="shared" si="13"/>
        <v>0</v>
      </c>
      <c r="Q107" s="63" t="str">
        <f t="shared" si="14"/>
        <v/>
      </c>
    </row>
    <row r="108" spans="1:17" s="2" customFormat="1" ht="15.6" x14ac:dyDescent="0.25">
      <c r="A108" s="3" t="s">
        <v>130</v>
      </c>
      <c r="B108" s="3" t="s">
        <v>26</v>
      </c>
      <c r="C108" s="3" t="s">
        <v>236</v>
      </c>
      <c r="D108" s="4" t="s">
        <v>381</v>
      </c>
      <c r="E108" s="4" t="s">
        <v>415</v>
      </c>
      <c r="F108" s="118"/>
      <c r="G108" s="118"/>
      <c r="H108" s="118"/>
      <c r="I108" s="119"/>
      <c r="J108" s="5" t="str">
        <f t="shared" si="15"/>
        <v/>
      </c>
      <c r="K108" s="5">
        <v>204</v>
      </c>
      <c r="M108" s="76">
        <f t="shared" si="10"/>
        <v>94</v>
      </c>
      <c r="N108" s="62">
        <f t="shared" si="11"/>
        <v>0</v>
      </c>
      <c r="O108" s="60" t="b">
        <f t="shared" si="12"/>
        <v>0</v>
      </c>
      <c r="P108" s="60" t="b">
        <f t="shared" si="13"/>
        <v>0</v>
      </c>
      <c r="Q108" s="63" t="str">
        <f t="shared" si="14"/>
        <v/>
      </c>
    </row>
    <row r="109" spans="1:17" s="2" customFormat="1" ht="15.6" x14ac:dyDescent="0.25">
      <c r="A109" s="3" t="s">
        <v>130</v>
      </c>
      <c r="B109" s="3" t="s">
        <v>26</v>
      </c>
      <c r="C109" s="3" t="s">
        <v>231</v>
      </c>
      <c r="D109" s="4" t="s">
        <v>354</v>
      </c>
      <c r="E109" s="4" t="s">
        <v>408</v>
      </c>
      <c r="F109" s="118"/>
      <c r="G109" s="81"/>
      <c r="H109" s="81"/>
      <c r="I109" s="119"/>
      <c r="J109" s="5" t="str">
        <f t="shared" si="15"/>
        <v/>
      </c>
      <c r="K109" s="5">
        <v>204</v>
      </c>
      <c r="M109" s="76">
        <f t="shared" si="10"/>
        <v>95</v>
      </c>
      <c r="N109" s="62">
        <f t="shared" si="11"/>
        <v>0</v>
      </c>
      <c r="O109" s="60" t="b">
        <f t="shared" si="12"/>
        <v>0</v>
      </c>
      <c r="P109" s="60" t="b">
        <f t="shared" si="13"/>
        <v>0</v>
      </c>
      <c r="Q109" s="63" t="str">
        <f t="shared" si="14"/>
        <v/>
      </c>
    </row>
    <row r="110" spans="1:17" s="2" customFormat="1" ht="15.6" x14ac:dyDescent="0.25">
      <c r="A110" s="3" t="s">
        <v>130</v>
      </c>
      <c r="B110" s="3" t="s">
        <v>26</v>
      </c>
      <c r="C110" s="3" t="s">
        <v>232</v>
      </c>
      <c r="D110" s="4" t="s">
        <v>355</v>
      </c>
      <c r="E110" s="4" t="s">
        <v>409</v>
      </c>
      <c r="F110" s="118"/>
      <c r="G110" s="96"/>
      <c r="H110" s="96"/>
      <c r="I110" s="119"/>
      <c r="J110" s="5" t="str">
        <f t="shared" si="15"/>
        <v/>
      </c>
      <c r="K110" s="5">
        <v>204</v>
      </c>
      <c r="M110" s="76">
        <f t="shared" si="10"/>
        <v>96</v>
      </c>
      <c r="N110" s="62">
        <f t="shared" si="11"/>
        <v>0</v>
      </c>
      <c r="O110" s="60" t="b">
        <f t="shared" si="12"/>
        <v>0</v>
      </c>
      <c r="P110" s="60" t="b">
        <f t="shared" si="13"/>
        <v>0</v>
      </c>
      <c r="Q110" s="63" t="str">
        <f t="shared" si="14"/>
        <v/>
      </c>
    </row>
    <row r="111" spans="1:17" s="2" customFormat="1" ht="15.6" x14ac:dyDescent="0.25">
      <c r="A111" s="3" t="s">
        <v>130</v>
      </c>
      <c r="B111" s="3" t="s">
        <v>26</v>
      </c>
      <c r="C111" s="3" t="s">
        <v>232</v>
      </c>
      <c r="D111" s="4" t="s">
        <v>355</v>
      </c>
      <c r="E111" s="4" t="s">
        <v>563</v>
      </c>
      <c r="F111" s="96"/>
      <c r="G111" s="118"/>
      <c r="H111" s="118"/>
      <c r="I111" s="119"/>
      <c r="J111" s="5" t="str">
        <f t="shared" si="15"/>
        <v/>
      </c>
      <c r="K111" s="5" t="s">
        <v>295</v>
      </c>
      <c r="M111" s="76">
        <f t="shared" si="10"/>
        <v>97</v>
      </c>
      <c r="N111" s="62">
        <f t="shared" si="11"/>
        <v>0</v>
      </c>
      <c r="O111" s="60" t="b">
        <f t="shared" si="12"/>
        <v>0</v>
      </c>
      <c r="P111" s="60" t="b">
        <f t="shared" si="13"/>
        <v>0</v>
      </c>
      <c r="Q111" s="63" t="str">
        <f t="shared" si="14"/>
        <v/>
      </c>
    </row>
    <row r="112" spans="1:17" s="2" customFormat="1" ht="15.6" x14ac:dyDescent="0.25">
      <c r="A112" s="3" t="s">
        <v>130</v>
      </c>
      <c r="B112" s="3" t="s">
        <v>27</v>
      </c>
      <c r="C112" s="3" t="s">
        <v>231</v>
      </c>
      <c r="D112" s="4" t="s">
        <v>354</v>
      </c>
      <c r="E112" s="4" t="s">
        <v>408</v>
      </c>
      <c r="F112" s="118"/>
      <c r="G112" s="118"/>
      <c r="H112" s="118"/>
      <c r="I112" s="119"/>
      <c r="J112" s="5" t="str">
        <f t="shared" si="15"/>
        <v/>
      </c>
      <c r="K112" s="5">
        <v>205</v>
      </c>
      <c r="M112" s="76">
        <f t="shared" si="10"/>
        <v>98</v>
      </c>
      <c r="N112" s="62">
        <f t="shared" si="11"/>
        <v>0</v>
      </c>
      <c r="O112" s="60" t="b">
        <f t="shared" si="12"/>
        <v>0</v>
      </c>
      <c r="P112" s="60" t="b">
        <f t="shared" si="13"/>
        <v>0</v>
      </c>
      <c r="Q112" s="63" t="str">
        <f t="shared" si="14"/>
        <v/>
      </c>
    </row>
    <row r="113" spans="1:17" s="2" customFormat="1" ht="15.6" x14ac:dyDescent="0.25">
      <c r="A113" s="3" t="s">
        <v>130</v>
      </c>
      <c r="B113" s="3" t="s">
        <v>27</v>
      </c>
      <c r="C113" s="3" t="s">
        <v>232</v>
      </c>
      <c r="D113" s="4" t="s">
        <v>355</v>
      </c>
      <c r="E113" s="4" t="s">
        <v>409</v>
      </c>
      <c r="F113" s="118"/>
      <c r="G113" s="96"/>
      <c r="H113" s="96"/>
      <c r="I113" s="119"/>
      <c r="J113" s="5" t="str">
        <f t="shared" si="15"/>
        <v/>
      </c>
      <c r="K113" s="5">
        <v>205</v>
      </c>
      <c r="M113" s="76">
        <f t="shared" si="10"/>
        <v>99</v>
      </c>
      <c r="N113" s="62">
        <f t="shared" si="11"/>
        <v>0</v>
      </c>
      <c r="O113" s="60" t="b">
        <f t="shared" si="12"/>
        <v>0</v>
      </c>
      <c r="P113" s="60" t="b">
        <f t="shared" si="13"/>
        <v>0</v>
      </c>
      <c r="Q113" s="63" t="str">
        <f t="shared" si="14"/>
        <v/>
      </c>
    </row>
    <row r="114" spans="1:17" s="2" customFormat="1" ht="15.6" x14ac:dyDescent="0.25">
      <c r="A114" s="3" t="s">
        <v>130</v>
      </c>
      <c r="B114" s="3" t="s">
        <v>27</v>
      </c>
      <c r="C114" s="3" t="s">
        <v>232</v>
      </c>
      <c r="D114" s="4" t="s">
        <v>355</v>
      </c>
      <c r="E114" s="4" t="s">
        <v>563</v>
      </c>
      <c r="F114" s="96"/>
      <c r="G114" s="118"/>
      <c r="H114" s="118"/>
      <c r="I114" s="119"/>
      <c r="J114" s="5" t="str">
        <f t="shared" si="15"/>
        <v/>
      </c>
      <c r="K114" s="5" t="s">
        <v>295</v>
      </c>
      <c r="M114" s="76">
        <f t="shared" si="10"/>
        <v>100</v>
      </c>
      <c r="N114" s="62">
        <f t="shared" si="11"/>
        <v>0</v>
      </c>
      <c r="O114" s="60" t="b">
        <f t="shared" si="12"/>
        <v>0</v>
      </c>
      <c r="P114" s="60" t="b">
        <f t="shared" si="13"/>
        <v>0</v>
      </c>
      <c r="Q114" s="63" t="str">
        <f t="shared" si="14"/>
        <v/>
      </c>
    </row>
    <row r="115" spans="1:17" s="2" customFormat="1" ht="15.6" x14ac:dyDescent="0.25">
      <c r="A115" s="3" t="s">
        <v>130</v>
      </c>
      <c r="B115" s="3" t="s">
        <v>28</v>
      </c>
      <c r="C115" s="3" t="s">
        <v>236</v>
      </c>
      <c r="D115" s="4" t="s">
        <v>381</v>
      </c>
      <c r="E115" s="4" t="s">
        <v>415</v>
      </c>
      <c r="F115" s="118"/>
      <c r="G115" s="118"/>
      <c r="H115" s="118"/>
      <c r="I115" s="119"/>
      <c r="J115" s="5" t="str">
        <f t="shared" si="15"/>
        <v/>
      </c>
      <c r="K115" s="5">
        <v>206</v>
      </c>
      <c r="M115" s="76">
        <f t="shared" si="10"/>
        <v>101</v>
      </c>
      <c r="N115" s="62">
        <f t="shared" si="11"/>
        <v>0</v>
      </c>
      <c r="O115" s="60" t="b">
        <f t="shared" si="12"/>
        <v>0</v>
      </c>
      <c r="P115" s="60" t="b">
        <f t="shared" si="13"/>
        <v>0</v>
      </c>
      <c r="Q115" s="63" t="str">
        <f t="shared" si="14"/>
        <v/>
      </c>
    </row>
    <row r="116" spans="1:17" s="2" customFormat="1" ht="15.6" x14ac:dyDescent="0.25">
      <c r="A116" s="3" t="s">
        <v>130</v>
      </c>
      <c r="B116" s="3" t="s">
        <v>28</v>
      </c>
      <c r="C116" s="3" t="s">
        <v>184</v>
      </c>
      <c r="D116" s="4" t="s">
        <v>383</v>
      </c>
      <c r="E116" s="4" t="s">
        <v>312</v>
      </c>
      <c r="F116" s="118"/>
      <c r="G116" s="118"/>
      <c r="H116" s="118"/>
      <c r="I116" s="119"/>
      <c r="J116" s="5" t="str">
        <f t="shared" si="15"/>
        <v/>
      </c>
      <c r="K116" s="5">
        <v>206</v>
      </c>
      <c r="M116" s="76">
        <f t="shared" si="10"/>
        <v>102</v>
      </c>
      <c r="N116" s="62">
        <f t="shared" si="11"/>
        <v>0</v>
      </c>
      <c r="O116" s="60" t="b">
        <f t="shared" si="12"/>
        <v>0</v>
      </c>
      <c r="P116" s="60" t="b">
        <f t="shared" si="13"/>
        <v>0</v>
      </c>
      <c r="Q116" s="63" t="str">
        <f t="shared" si="14"/>
        <v/>
      </c>
    </row>
    <row r="117" spans="1:17" s="2" customFormat="1" ht="15.6" x14ac:dyDescent="0.25">
      <c r="A117" s="3" t="s">
        <v>130</v>
      </c>
      <c r="B117" s="3" t="s">
        <v>28</v>
      </c>
      <c r="C117" s="3" t="s">
        <v>231</v>
      </c>
      <c r="D117" s="4" t="s">
        <v>354</v>
      </c>
      <c r="E117" s="4" t="s">
        <v>408</v>
      </c>
      <c r="F117" s="118"/>
      <c r="G117" s="81"/>
      <c r="H117" s="81"/>
      <c r="I117" s="119"/>
      <c r="J117" s="5" t="str">
        <f t="shared" si="15"/>
        <v/>
      </c>
      <c r="K117" s="5">
        <v>206</v>
      </c>
      <c r="M117" s="76">
        <f t="shared" si="10"/>
        <v>103</v>
      </c>
      <c r="N117" s="62">
        <f t="shared" si="11"/>
        <v>0</v>
      </c>
      <c r="O117" s="60" t="b">
        <f t="shared" si="12"/>
        <v>0</v>
      </c>
      <c r="P117" s="60" t="b">
        <f t="shared" si="13"/>
        <v>0</v>
      </c>
      <c r="Q117" s="63" t="str">
        <f t="shared" si="14"/>
        <v/>
      </c>
    </row>
    <row r="118" spans="1:17" s="2" customFormat="1" ht="15.6" x14ac:dyDescent="0.25">
      <c r="A118" s="3" t="s">
        <v>130</v>
      </c>
      <c r="B118" s="3" t="s">
        <v>28</v>
      </c>
      <c r="C118" s="3" t="s">
        <v>232</v>
      </c>
      <c r="D118" s="4" t="s">
        <v>355</v>
      </c>
      <c r="E118" s="4" t="s">
        <v>409</v>
      </c>
      <c r="F118" s="118"/>
      <c r="G118" s="96"/>
      <c r="H118" s="96"/>
      <c r="I118" s="119"/>
      <c r="J118" s="5" t="str">
        <f t="shared" si="15"/>
        <v/>
      </c>
      <c r="K118" s="5">
        <v>206</v>
      </c>
      <c r="M118" s="76">
        <f t="shared" si="10"/>
        <v>104</v>
      </c>
      <c r="N118" s="62">
        <f t="shared" si="11"/>
        <v>0</v>
      </c>
      <c r="O118" s="60" t="b">
        <f t="shared" si="12"/>
        <v>0</v>
      </c>
      <c r="P118" s="60" t="b">
        <f t="shared" si="13"/>
        <v>0</v>
      </c>
      <c r="Q118" s="63" t="str">
        <f t="shared" si="14"/>
        <v/>
      </c>
    </row>
    <row r="119" spans="1:17" s="2" customFormat="1" ht="15.6" x14ac:dyDescent="0.25">
      <c r="A119" s="3" t="s">
        <v>130</v>
      </c>
      <c r="B119" s="3" t="s">
        <v>28</v>
      </c>
      <c r="C119" s="3" t="s">
        <v>232</v>
      </c>
      <c r="D119" s="4" t="s">
        <v>355</v>
      </c>
      <c r="E119" s="4" t="s">
        <v>563</v>
      </c>
      <c r="F119" s="96"/>
      <c r="G119" s="118"/>
      <c r="H119" s="118"/>
      <c r="I119" s="119"/>
      <c r="J119" s="5" t="str">
        <f t="shared" si="15"/>
        <v/>
      </c>
      <c r="K119" s="5" t="s">
        <v>295</v>
      </c>
      <c r="M119" s="76">
        <f t="shared" si="10"/>
        <v>105</v>
      </c>
      <c r="N119" s="62">
        <f t="shared" si="11"/>
        <v>0</v>
      </c>
      <c r="O119" s="60" t="b">
        <f t="shared" si="12"/>
        <v>0</v>
      </c>
      <c r="P119" s="60" t="b">
        <f t="shared" si="13"/>
        <v>0</v>
      </c>
      <c r="Q119" s="63" t="str">
        <f t="shared" si="14"/>
        <v/>
      </c>
    </row>
    <row r="120" spans="1:17" s="2" customFormat="1" ht="15.6" x14ac:dyDescent="0.25">
      <c r="A120" s="3" t="s">
        <v>130</v>
      </c>
      <c r="B120" s="3" t="s">
        <v>30</v>
      </c>
      <c r="C120" s="3" t="s">
        <v>236</v>
      </c>
      <c r="D120" s="4" t="s">
        <v>381</v>
      </c>
      <c r="E120" s="4" t="s">
        <v>415</v>
      </c>
      <c r="F120" s="118"/>
      <c r="G120" s="118"/>
      <c r="H120" s="118"/>
      <c r="I120" s="119"/>
      <c r="J120" s="5" t="str">
        <f t="shared" si="15"/>
        <v/>
      </c>
      <c r="K120" s="5">
        <v>207</v>
      </c>
      <c r="M120" s="76">
        <f t="shared" si="10"/>
        <v>106</v>
      </c>
      <c r="N120" s="62">
        <f t="shared" si="11"/>
        <v>0</v>
      </c>
      <c r="O120" s="60" t="b">
        <f t="shared" si="12"/>
        <v>0</v>
      </c>
      <c r="P120" s="60" t="b">
        <f t="shared" si="13"/>
        <v>0</v>
      </c>
      <c r="Q120" s="63" t="str">
        <f t="shared" si="14"/>
        <v/>
      </c>
    </row>
    <row r="121" spans="1:17" s="2" customFormat="1" ht="15.6" x14ac:dyDescent="0.25">
      <c r="A121" s="3" t="s">
        <v>130</v>
      </c>
      <c r="B121" s="3" t="s">
        <v>30</v>
      </c>
      <c r="C121" s="3" t="s">
        <v>242</v>
      </c>
      <c r="D121" s="4" t="s">
        <v>384</v>
      </c>
      <c r="E121" s="4" t="s">
        <v>419</v>
      </c>
      <c r="F121" s="118"/>
      <c r="G121" s="118"/>
      <c r="H121" s="118"/>
      <c r="I121" s="119"/>
      <c r="J121" s="5" t="str">
        <f t="shared" si="15"/>
        <v/>
      </c>
      <c r="K121" s="5">
        <v>207</v>
      </c>
      <c r="M121" s="76">
        <f t="shared" si="10"/>
        <v>107</v>
      </c>
      <c r="N121" s="62">
        <f t="shared" si="11"/>
        <v>0</v>
      </c>
      <c r="O121" s="60" t="b">
        <f t="shared" si="12"/>
        <v>0</v>
      </c>
      <c r="P121" s="60" t="b">
        <f t="shared" si="13"/>
        <v>0</v>
      </c>
      <c r="Q121" s="63" t="str">
        <f t="shared" si="14"/>
        <v/>
      </c>
    </row>
    <row r="122" spans="1:17" s="2" customFormat="1" ht="15.6" x14ac:dyDescent="0.25">
      <c r="A122" s="3" t="s">
        <v>130</v>
      </c>
      <c r="B122" s="3" t="s">
        <v>30</v>
      </c>
      <c r="C122" s="3" t="s">
        <v>231</v>
      </c>
      <c r="D122" s="4" t="s">
        <v>354</v>
      </c>
      <c r="E122" s="4" t="s">
        <v>408</v>
      </c>
      <c r="F122" s="118"/>
      <c r="G122" s="81"/>
      <c r="H122" s="81"/>
      <c r="I122" s="119"/>
      <c r="J122" s="5" t="str">
        <f t="shared" si="15"/>
        <v/>
      </c>
      <c r="K122" s="5">
        <v>207</v>
      </c>
      <c r="M122" s="76">
        <f t="shared" si="10"/>
        <v>108</v>
      </c>
      <c r="N122" s="62">
        <f t="shared" si="11"/>
        <v>0</v>
      </c>
      <c r="O122" s="60" t="b">
        <f t="shared" si="12"/>
        <v>0</v>
      </c>
      <c r="P122" s="60" t="b">
        <f t="shared" si="13"/>
        <v>0</v>
      </c>
      <c r="Q122" s="63" t="str">
        <f t="shared" si="14"/>
        <v/>
      </c>
    </row>
    <row r="123" spans="1:17" s="2" customFormat="1" ht="15.6" x14ac:dyDescent="0.25">
      <c r="A123" s="3" t="s">
        <v>130</v>
      </c>
      <c r="B123" s="3" t="s">
        <v>30</v>
      </c>
      <c r="C123" s="3" t="s">
        <v>232</v>
      </c>
      <c r="D123" s="4" t="s">
        <v>355</v>
      </c>
      <c r="E123" s="4" t="s">
        <v>409</v>
      </c>
      <c r="F123" s="118"/>
      <c r="G123" s="96"/>
      <c r="H123" s="96"/>
      <c r="I123" s="119"/>
      <c r="J123" s="5" t="str">
        <f t="shared" si="15"/>
        <v/>
      </c>
      <c r="K123" s="5">
        <v>207</v>
      </c>
      <c r="M123" s="76">
        <f t="shared" si="10"/>
        <v>109</v>
      </c>
      <c r="N123" s="62">
        <f t="shared" si="11"/>
        <v>0</v>
      </c>
      <c r="O123" s="60" t="b">
        <f t="shared" si="12"/>
        <v>0</v>
      </c>
      <c r="P123" s="60" t="b">
        <f t="shared" si="13"/>
        <v>0</v>
      </c>
      <c r="Q123" s="63" t="str">
        <f t="shared" si="14"/>
        <v/>
      </c>
    </row>
    <row r="124" spans="1:17" s="2" customFormat="1" ht="15.6" x14ac:dyDescent="0.25">
      <c r="A124" s="3" t="s">
        <v>130</v>
      </c>
      <c r="B124" s="3" t="s">
        <v>30</v>
      </c>
      <c r="C124" s="3" t="s">
        <v>232</v>
      </c>
      <c r="D124" s="4" t="s">
        <v>355</v>
      </c>
      <c r="E124" s="4" t="s">
        <v>563</v>
      </c>
      <c r="F124" s="96"/>
      <c r="G124" s="118"/>
      <c r="H124" s="118"/>
      <c r="I124" s="119"/>
      <c r="J124" s="5" t="str">
        <f t="shared" si="15"/>
        <v/>
      </c>
      <c r="K124" s="5" t="s">
        <v>295</v>
      </c>
      <c r="M124" s="76">
        <f t="shared" si="10"/>
        <v>110</v>
      </c>
      <c r="N124" s="62">
        <f t="shared" si="11"/>
        <v>0</v>
      </c>
      <c r="O124" s="60" t="b">
        <f t="shared" si="12"/>
        <v>0</v>
      </c>
      <c r="P124" s="60" t="b">
        <f t="shared" si="13"/>
        <v>0</v>
      </c>
      <c r="Q124" s="63" t="str">
        <f t="shared" si="14"/>
        <v/>
      </c>
    </row>
    <row r="125" spans="1:17" s="2" customFormat="1" ht="15.6" x14ac:dyDescent="0.25">
      <c r="A125" s="3" t="s">
        <v>130</v>
      </c>
      <c r="B125" s="3" t="s">
        <v>32</v>
      </c>
      <c r="C125" s="3" t="s">
        <v>236</v>
      </c>
      <c r="D125" s="4" t="s">
        <v>381</v>
      </c>
      <c r="E125" s="4" t="s">
        <v>415</v>
      </c>
      <c r="F125" s="118"/>
      <c r="G125" s="118"/>
      <c r="H125" s="118"/>
      <c r="I125" s="119"/>
      <c r="J125" s="5" t="str">
        <f t="shared" si="15"/>
        <v/>
      </c>
      <c r="K125" s="5">
        <v>209</v>
      </c>
      <c r="M125" s="76">
        <f t="shared" si="10"/>
        <v>111</v>
      </c>
      <c r="N125" s="62">
        <f t="shared" si="11"/>
        <v>0</v>
      </c>
      <c r="O125" s="60" t="b">
        <f t="shared" si="12"/>
        <v>0</v>
      </c>
      <c r="P125" s="60" t="b">
        <f t="shared" si="13"/>
        <v>0</v>
      </c>
      <c r="Q125" s="63" t="str">
        <f t="shared" si="14"/>
        <v/>
      </c>
    </row>
    <row r="126" spans="1:17" s="2" customFormat="1" ht="15.6" x14ac:dyDescent="0.25">
      <c r="A126" s="3" t="s">
        <v>130</v>
      </c>
      <c r="B126" s="3" t="s">
        <v>32</v>
      </c>
      <c r="C126" s="3" t="s">
        <v>128</v>
      </c>
      <c r="D126" s="4" t="s">
        <v>385</v>
      </c>
      <c r="E126" s="4" t="s">
        <v>420</v>
      </c>
      <c r="F126" s="118"/>
      <c r="G126" s="118"/>
      <c r="H126" s="118"/>
      <c r="I126" s="119"/>
      <c r="J126" s="5" t="str">
        <f t="shared" si="15"/>
        <v/>
      </c>
      <c r="K126" s="5">
        <v>209</v>
      </c>
      <c r="M126" s="76">
        <f t="shared" si="10"/>
        <v>112</v>
      </c>
      <c r="N126" s="62">
        <f t="shared" si="11"/>
        <v>0</v>
      </c>
      <c r="O126" s="60" t="b">
        <f t="shared" si="12"/>
        <v>0</v>
      </c>
      <c r="P126" s="60" t="b">
        <f t="shared" si="13"/>
        <v>0</v>
      </c>
      <c r="Q126" s="63" t="str">
        <f t="shared" si="14"/>
        <v/>
      </c>
    </row>
    <row r="127" spans="1:17" s="2" customFormat="1" ht="15.6" x14ac:dyDescent="0.25">
      <c r="A127" s="3" t="s">
        <v>130</v>
      </c>
      <c r="B127" s="3" t="s">
        <v>32</v>
      </c>
      <c r="C127" s="3" t="s">
        <v>231</v>
      </c>
      <c r="D127" s="4" t="s">
        <v>354</v>
      </c>
      <c r="E127" s="4" t="s">
        <v>408</v>
      </c>
      <c r="F127" s="118"/>
      <c r="G127" s="118"/>
      <c r="H127" s="118"/>
      <c r="I127" s="119"/>
      <c r="J127" s="5" t="str">
        <f t="shared" si="15"/>
        <v/>
      </c>
      <c r="K127" s="5">
        <v>209</v>
      </c>
      <c r="M127" s="76">
        <f t="shared" si="10"/>
        <v>113</v>
      </c>
      <c r="N127" s="62">
        <f t="shared" si="11"/>
        <v>0</v>
      </c>
      <c r="O127" s="60" t="b">
        <f t="shared" si="12"/>
        <v>0</v>
      </c>
      <c r="P127" s="60" t="b">
        <f t="shared" si="13"/>
        <v>0</v>
      </c>
      <c r="Q127" s="63" t="str">
        <f t="shared" si="14"/>
        <v/>
      </c>
    </row>
    <row r="128" spans="1:17" s="2" customFormat="1" ht="15.6" x14ac:dyDescent="0.25">
      <c r="A128" s="3" t="s">
        <v>130</v>
      </c>
      <c r="B128" s="3" t="s">
        <v>32</v>
      </c>
      <c r="C128" s="3" t="s">
        <v>232</v>
      </c>
      <c r="D128" s="4" t="s">
        <v>355</v>
      </c>
      <c r="E128" s="4" t="s">
        <v>409</v>
      </c>
      <c r="F128" s="118"/>
      <c r="G128" s="96"/>
      <c r="H128" s="96"/>
      <c r="I128" s="119"/>
      <c r="J128" s="5" t="str">
        <f t="shared" si="15"/>
        <v/>
      </c>
      <c r="K128" s="5">
        <v>209</v>
      </c>
      <c r="M128" s="76">
        <f t="shared" si="10"/>
        <v>114</v>
      </c>
      <c r="N128" s="62">
        <f t="shared" si="11"/>
        <v>0</v>
      </c>
      <c r="O128" s="60" t="b">
        <f t="shared" si="12"/>
        <v>0</v>
      </c>
      <c r="P128" s="60" t="b">
        <f t="shared" si="13"/>
        <v>0</v>
      </c>
      <c r="Q128" s="63" t="str">
        <f t="shared" si="14"/>
        <v/>
      </c>
    </row>
    <row r="129" spans="1:17" s="2" customFormat="1" ht="15.6" x14ac:dyDescent="0.25">
      <c r="A129" s="3" t="s">
        <v>130</v>
      </c>
      <c r="B129" s="3" t="s">
        <v>32</v>
      </c>
      <c r="C129" s="3" t="s">
        <v>232</v>
      </c>
      <c r="D129" s="4" t="s">
        <v>355</v>
      </c>
      <c r="E129" s="4" t="s">
        <v>563</v>
      </c>
      <c r="F129" s="96"/>
      <c r="G129" s="118"/>
      <c r="H129" s="118"/>
      <c r="I129" s="119"/>
      <c r="J129" s="5" t="str">
        <f t="shared" si="15"/>
        <v/>
      </c>
      <c r="K129" s="5" t="s">
        <v>295</v>
      </c>
      <c r="M129" s="76">
        <f t="shared" si="10"/>
        <v>115</v>
      </c>
      <c r="N129" s="62">
        <f t="shared" si="11"/>
        <v>0</v>
      </c>
      <c r="O129" s="60" t="b">
        <f t="shared" si="12"/>
        <v>0</v>
      </c>
      <c r="P129" s="60" t="b">
        <f t="shared" si="13"/>
        <v>0</v>
      </c>
      <c r="Q129" s="63" t="str">
        <f t="shared" si="14"/>
        <v/>
      </c>
    </row>
    <row r="130" spans="1:17" s="2" customFormat="1" ht="15.6" x14ac:dyDescent="0.25">
      <c r="A130" s="3" t="s">
        <v>130</v>
      </c>
      <c r="B130" s="3" t="s">
        <v>10</v>
      </c>
      <c r="C130" s="3" t="s">
        <v>88</v>
      </c>
      <c r="D130" s="4" t="s">
        <v>359</v>
      </c>
      <c r="E130" s="4" t="s">
        <v>413</v>
      </c>
      <c r="F130" s="118"/>
      <c r="G130" s="118"/>
      <c r="H130" s="118"/>
      <c r="I130" s="119"/>
      <c r="J130" s="5" t="str">
        <f t="shared" si="15"/>
        <v/>
      </c>
      <c r="K130" s="5">
        <v>210</v>
      </c>
      <c r="M130" s="76">
        <f t="shared" si="10"/>
        <v>116</v>
      </c>
      <c r="N130" s="62">
        <f t="shared" si="11"/>
        <v>0</v>
      </c>
      <c r="O130" s="60" t="b">
        <f t="shared" si="12"/>
        <v>0</v>
      </c>
      <c r="P130" s="60" t="b">
        <f t="shared" si="13"/>
        <v>0</v>
      </c>
      <c r="Q130" s="63" t="str">
        <f t="shared" si="14"/>
        <v/>
      </c>
    </row>
    <row r="131" spans="1:17" s="2" customFormat="1" ht="15.6" x14ac:dyDescent="0.25">
      <c r="A131" s="3" t="s">
        <v>130</v>
      </c>
      <c r="B131" s="3" t="s">
        <v>10</v>
      </c>
      <c r="C131" s="3" t="s">
        <v>665</v>
      </c>
      <c r="D131" s="4" t="s">
        <v>365</v>
      </c>
      <c r="E131" s="4" t="s">
        <v>421</v>
      </c>
      <c r="F131" s="118"/>
      <c r="G131" s="118"/>
      <c r="H131" s="118"/>
      <c r="I131" s="119"/>
      <c r="J131" s="5" t="str">
        <f t="shared" si="15"/>
        <v/>
      </c>
      <c r="K131" s="5">
        <v>210</v>
      </c>
      <c r="M131" s="76">
        <f t="shared" si="10"/>
        <v>117</v>
      </c>
      <c r="N131" s="62">
        <f t="shared" si="11"/>
        <v>0</v>
      </c>
      <c r="O131" s="60" t="b">
        <f t="shared" si="12"/>
        <v>0</v>
      </c>
      <c r="P131" s="60" t="b">
        <f t="shared" si="13"/>
        <v>0</v>
      </c>
      <c r="Q131" s="63" t="str">
        <f t="shared" si="14"/>
        <v/>
      </c>
    </row>
    <row r="132" spans="1:17" s="2" customFormat="1" ht="15.6" x14ac:dyDescent="0.25">
      <c r="A132" s="3" t="s">
        <v>130</v>
      </c>
      <c r="B132" s="3" t="s">
        <v>10</v>
      </c>
      <c r="C132" s="3" t="s">
        <v>244</v>
      </c>
      <c r="D132" s="4" t="s">
        <v>367</v>
      </c>
      <c r="E132" s="4" t="s">
        <v>422</v>
      </c>
      <c r="F132" s="81"/>
      <c r="G132" s="118"/>
      <c r="H132" s="118"/>
      <c r="I132" s="119"/>
      <c r="J132" s="5" t="str">
        <f t="shared" si="15"/>
        <v/>
      </c>
      <c r="K132" s="5" t="s">
        <v>295</v>
      </c>
      <c r="M132" s="76">
        <f t="shared" si="10"/>
        <v>118</v>
      </c>
      <c r="N132" s="62">
        <f t="shared" si="11"/>
        <v>0</v>
      </c>
      <c r="O132" s="60" t="b">
        <f t="shared" si="12"/>
        <v>0</v>
      </c>
      <c r="P132" s="60" t="b">
        <f t="shared" si="13"/>
        <v>0</v>
      </c>
      <c r="Q132" s="63" t="str">
        <f t="shared" si="14"/>
        <v/>
      </c>
    </row>
    <row r="133" spans="1:17" s="2" customFormat="1" ht="15.6" x14ac:dyDescent="0.25">
      <c r="A133" s="3" t="s">
        <v>130</v>
      </c>
      <c r="B133" s="3" t="s">
        <v>10</v>
      </c>
      <c r="C133" s="3" t="s">
        <v>243</v>
      </c>
      <c r="D133" s="4" t="s">
        <v>366</v>
      </c>
      <c r="E133" s="4" t="s">
        <v>408</v>
      </c>
      <c r="F133" s="118"/>
      <c r="G133" s="118"/>
      <c r="H133" s="118"/>
      <c r="I133" s="119"/>
      <c r="J133" s="5" t="str">
        <f t="shared" si="15"/>
        <v/>
      </c>
      <c r="K133" s="5">
        <v>210</v>
      </c>
      <c r="M133" s="76">
        <f t="shared" si="10"/>
        <v>119</v>
      </c>
      <c r="N133" s="62">
        <f t="shared" si="11"/>
        <v>0</v>
      </c>
      <c r="O133" s="60" t="b">
        <f t="shared" si="12"/>
        <v>0</v>
      </c>
      <c r="P133" s="60" t="b">
        <f t="shared" si="13"/>
        <v>0</v>
      </c>
      <c r="Q133" s="63" t="str">
        <f t="shared" si="14"/>
        <v/>
      </c>
    </row>
    <row r="134" spans="1:17" s="2" customFormat="1" ht="15.6" x14ac:dyDescent="0.25">
      <c r="A134" s="3" t="s">
        <v>130</v>
      </c>
      <c r="B134" s="3" t="s">
        <v>10</v>
      </c>
      <c r="C134" s="3" t="s">
        <v>153</v>
      </c>
      <c r="D134" s="4" t="s">
        <v>368</v>
      </c>
      <c r="E134" s="4" t="s">
        <v>423</v>
      </c>
      <c r="F134" s="81"/>
      <c r="G134" s="118"/>
      <c r="H134" s="118"/>
      <c r="I134" s="119"/>
      <c r="J134" s="5" t="str">
        <f t="shared" si="15"/>
        <v/>
      </c>
      <c r="K134" s="5" t="s">
        <v>295</v>
      </c>
      <c r="M134" s="76">
        <f t="shared" si="10"/>
        <v>120</v>
      </c>
      <c r="N134" s="62">
        <f t="shared" si="11"/>
        <v>0</v>
      </c>
      <c r="O134" s="60" t="b">
        <f t="shared" si="12"/>
        <v>0</v>
      </c>
      <c r="P134" s="60" t="b">
        <f t="shared" si="13"/>
        <v>0</v>
      </c>
      <c r="Q134" s="63" t="str">
        <f t="shared" si="14"/>
        <v/>
      </c>
    </row>
    <row r="135" spans="1:17" s="2" customFormat="1" ht="15.6" x14ac:dyDescent="0.25">
      <c r="A135" s="3" t="s">
        <v>130</v>
      </c>
      <c r="B135" s="3" t="s">
        <v>33</v>
      </c>
      <c r="C135" s="3" t="s">
        <v>236</v>
      </c>
      <c r="D135" s="4" t="s">
        <v>381</v>
      </c>
      <c r="E135" s="4" t="s">
        <v>415</v>
      </c>
      <c r="F135" s="118"/>
      <c r="G135" s="118"/>
      <c r="H135" s="118"/>
      <c r="I135" s="119"/>
      <c r="J135" s="5" t="str">
        <f t="shared" si="15"/>
        <v/>
      </c>
      <c r="K135" s="5">
        <v>211</v>
      </c>
      <c r="M135" s="76">
        <f t="shared" si="10"/>
        <v>121</v>
      </c>
      <c r="N135" s="62">
        <f t="shared" si="11"/>
        <v>0</v>
      </c>
      <c r="O135" s="60" t="b">
        <f t="shared" si="12"/>
        <v>0</v>
      </c>
      <c r="P135" s="60" t="b">
        <f t="shared" si="13"/>
        <v>0</v>
      </c>
      <c r="Q135" s="63" t="str">
        <f t="shared" si="14"/>
        <v/>
      </c>
    </row>
    <row r="136" spans="1:17" s="2" customFormat="1" ht="15.6" x14ac:dyDescent="0.25">
      <c r="A136" s="3" t="s">
        <v>130</v>
      </c>
      <c r="B136" s="3" t="s">
        <v>33</v>
      </c>
      <c r="C136" s="3" t="s">
        <v>231</v>
      </c>
      <c r="D136" s="4" t="s">
        <v>354</v>
      </c>
      <c r="E136" s="4" t="s">
        <v>408</v>
      </c>
      <c r="F136" s="118"/>
      <c r="G136" s="118"/>
      <c r="H136" s="118"/>
      <c r="I136" s="119"/>
      <c r="J136" s="5" t="str">
        <f t="shared" ref="J136:J167" si="16">IF(Q136="",IF(COUNTA(F136:H136)&gt;0,"X",IF(COUNTA(F136:I136)&gt;0,"S","")),Q136)</f>
        <v/>
      </c>
      <c r="K136" s="5">
        <v>211</v>
      </c>
      <c r="M136" s="76">
        <f t="shared" si="10"/>
        <v>122</v>
      </c>
      <c r="N136" s="62">
        <f t="shared" si="11"/>
        <v>0</v>
      </c>
      <c r="O136" s="60" t="b">
        <f t="shared" si="12"/>
        <v>0</v>
      </c>
      <c r="P136" s="60" t="b">
        <f t="shared" si="13"/>
        <v>0</v>
      </c>
      <c r="Q136" s="63" t="str">
        <f t="shared" si="14"/>
        <v/>
      </c>
    </row>
    <row r="137" spans="1:17" s="2" customFormat="1" ht="15.6" x14ac:dyDescent="0.25">
      <c r="A137" s="3" t="s">
        <v>130</v>
      </c>
      <c r="B137" s="3" t="s">
        <v>33</v>
      </c>
      <c r="C137" s="3" t="s">
        <v>185</v>
      </c>
      <c r="D137" s="4" t="s">
        <v>386</v>
      </c>
      <c r="E137" s="4" t="s">
        <v>424</v>
      </c>
      <c r="F137" s="118"/>
      <c r="G137" s="118"/>
      <c r="H137" s="118"/>
      <c r="I137" s="119"/>
      <c r="J137" s="5" t="str">
        <f t="shared" si="16"/>
        <v/>
      </c>
      <c r="K137" s="5">
        <v>211</v>
      </c>
      <c r="M137" s="76">
        <f t="shared" si="10"/>
        <v>123</v>
      </c>
      <c r="N137" s="62">
        <f t="shared" si="11"/>
        <v>0</v>
      </c>
      <c r="O137" s="60" t="b">
        <f t="shared" si="12"/>
        <v>0</v>
      </c>
      <c r="P137" s="60" t="b">
        <f t="shared" si="13"/>
        <v>0</v>
      </c>
      <c r="Q137" s="63" t="str">
        <f t="shared" si="14"/>
        <v/>
      </c>
    </row>
    <row r="138" spans="1:17" s="2" customFormat="1" ht="15.6" x14ac:dyDescent="0.25">
      <c r="A138" s="3" t="s">
        <v>130</v>
      </c>
      <c r="B138" s="3" t="s">
        <v>33</v>
      </c>
      <c r="C138" s="3" t="s">
        <v>232</v>
      </c>
      <c r="D138" s="4" t="s">
        <v>355</v>
      </c>
      <c r="E138" s="4" t="s">
        <v>409</v>
      </c>
      <c r="F138" s="118"/>
      <c r="G138" s="96"/>
      <c r="H138" s="96"/>
      <c r="I138" s="119"/>
      <c r="J138" s="5" t="str">
        <f t="shared" si="16"/>
        <v/>
      </c>
      <c r="K138" s="5">
        <v>211</v>
      </c>
      <c r="M138" s="76">
        <f t="shared" si="10"/>
        <v>124</v>
      </c>
      <c r="N138" s="62">
        <f t="shared" si="11"/>
        <v>0</v>
      </c>
      <c r="O138" s="60" t="b">
        <f t="shared" si="12"/>
        <v>0</v>
      </c>
      <c r="P138" s="60" t="b">
        <f t="shared" si="13"/>
        <v>0</v>
      </c>
      <c r="Q138" s="63" t="str">
        <f t="shared" si="14"/>
        <v/>
      </c>
    </row>
    <row r="139" spans="1:17" s="2" customFormat="1" ht="15.6" x14ac:dyDescent="0.25">
      <c r="A139" s="3" t="s">
        <v>130</v>
      </c>
      <c r="B139" s="3" t="s">
        <v>33</v>
      </c>
      <c r="C139" s="3" t="s">
        <v>232</v>
      </c>
      <c r="D139" s="4" t="s">
        <v>355</v>
      </c>
      <c r="E139" s="4" t="s">
        <v>563</v>
      </c>
      <c r="F139" s="96"/>
      <c r="G139" s="118"/>
      <c r="H139" s="118"/>
      <c r="I139" s="119"/>
      <c r="J139" s="5" t="str">
        <f t="shared" si="16"/>
        <v/>
      </c>
      <c r="K139" s="5" t="s">
        <v>295</v>
      </c>
      <c r="M139" s="76">
        <f t="shared" si="10"/>
        <v>125</v>
      </c>
      <c r="N139" s="62">
        <f t="shared" si="11"/>
        <v>0</v>
      </c>
      <c r="O139" s="60" t="b">
        <f t="shared" si="12"/>
        <v>0</v>
      </c>
      <c r="P139" s="60" t="b">
        <f t="shared" si="13"/>
        <v>0</v>
      </c>
      <c r="Q139" s="63" t="str">
        <f t="shared" si="14"/>
        <v/>
      </c>
    </row>
    <row r="140" spans="1:17" s="2" customFormat="1" ht="15.6" x14ac:dyDescent="0.25">
      <c r="A140" s="3" t="s">
        <v>130</v>
      </c>
      <c r="B140" s="3" t="s">
        <v>34</v>
      </c>
      <c r="C140" s="3" t="s">
        <v>236</v>
      </c>
      <c r="D140" s="4" t="s">
        <v>381</v>
      </c>
      <c r="E140" s="4" t="s">
        <v>415</v>
      </c>
      <c r="F140" s="118"/>
      <c r="G140" s="118"/>
      <c r="H140" s="118"/>
      <c r="I140" s="119"/>
      <c r="J140" s="5" t="str">
        <f t="shared" si="16"/>
        <v/>
      </c>
      <c r="K140" s="5">
        <v>212</v>
      </c>
      <c r="M140" s="76">
        <f t="shared" si="10"/>
        <v>126</v>
      </c>
      <c r="N140" s="62">
        <f t="shared" si="11"/>
        <v>0</v>
      </c>
      <c r="O140" s="60" t="b">
        <f t="shared" si="12"/>
        <v>0</v>
      </c>
      <c r="P140" s="60" t="b">
        <f t="shared" si="13"/>
        <v>0</v>
      </c>
      <c r="Q140" s="63" t="str">
        <f t="shared" si="14"/>
        <v/>
      </c>
    </row>
    <row r="141" spans="1:17" s="2" customFormat="1" ht="15.6" x14ac:dyDescent="0.25">
      <c r="A141" s="3" t="s">
        <v>130</v>
      </c>
      <c r="B141" s="3" t="s">
        <v>34</v>
      </c>
      <c r="C141" s="3" t="s">
        <v>231</v>
      </c>
      <c r="D141" s="4" t="s">
        <v>354</v>
      </c>
      <c r="E141" s="4" t="s">
        <v>408</v>
      </c>
      <c r="F141" s="118"/>
      <c r="G141" s="118"/>
      <c r="H141" s="118"/>
      <c r="I141" s="119"/>
      <c r="J141" s="5" t="str">
        <f t="shared" si="16"/>
        <v/>
      </c>
      <c r="K141" s="5">
        <v>212</v>
      </c>
      <c r="M141" s="76">
        <f t="shared" si="10"/>
        <v>127</v>
      </c>
      <c r="N141" s="62">
        <f t="shared" si="11"/>
        <v>0</v>
      </c>
      <c r="O141" s="60" t="b">
        <f t="shared" si="12"/>
        <v>0</v>
      </c>
      <c r="P141" s="60" t="b">
        <f t="shared" si="13"/>
        <v>0</v>
      </c>
      <c r="Q141" s="63" t="str">
        <f t="shared" si="14"/>
        <v/>
      </c>
    </row>
    <row r="142" spans="1:17" s="2" customFormat="1" ht="15.6" x14ac:dyDescent="0.25">
      <c r="A142" s="3" t="s">
        <v>130</v>
      </c>
      <c r="B142" s="3" t="s">
        <v>34</v>
      </c>
      <c r="C142" s="3" t="s">
        <v>232</v>
      </c>
      <c r="D142" s="4" t="s">
        <v>355</v>
      </c>
      <c r="E142" s="4" t="s">
        <v>409</v>
      </c>
      <c r="F142" s="118"/>
      <c r="G142" s="118"/>
      <c r="H142" s="118"/>
      <c r="I142" s="119"/>
      <c r="J142" s="5" t="str">
        <f t="shared" si="16"/>
        <v/>
      </c>
      <c r="K142" s="5">
        <v>212</v>
      </c>
      <c r="M142" s="76">
        <f t="shared" si="10"/>
        <v>128</v>
      </c>
      <c r="N142" s="62">
        <f t="shared" si="11"/>
        <v>0</v>
      </c>
      <c r="O142" s="60" t="b">
        <f t="shared" si="12"/>
        <v>0</v>
      </c>
      <c r="P142" s="60" t="b">
        <f t="shared" si="13"/>
        <v>0</v>
      </c>
      <c r="Q142" s="63" t="str">
        <f t="shared" si="14"/>
        <v/>
      </c>
    </row>
    <row r="143" spans="1:17" s="2" customFormat="1" ht="15.6" x14ac:dyDescent="0.25">
      <c r="A143" s="3" t="s">
        <v>130</v>
      </c>
      <c r="B143" s="3" t="s">
        <v>34</v>
      </c>
      <c r="C143" s="3" t="s">
        <v>232</v>
      </c>
      <c r="D143" s="4" t="s">
        <v>355</v>
      </c>
      <c r="E143" s="4" t="s">
        <v>563</v>
      </c>
      <c r="F143" s="96"/>
      <c r="G143" s="118"/>
      <c r="H143" s="118"/>
      <c r="I143" s="119"/>
      <c r="J143" s="5" t="str">
        <f t="shared" si="16"/>
        <v/>
      </c>
      <c r="K143" s="5" t="s">
        <v>295</v>
      </c>
      <c r="M143" s="76">
        <f t="shared" ref="M143:M206" si="17">M142+1</f>
        <v>129</v>
      </c>
      <c r="N143" s="62">
        <f t="shared" ref="N143:N206" si="18">COUNTA(F143:H143)</f>
        <v>0</v>
      </c>
      <c r="O143" s="60" t="b">
        <f t="shared" si="12"/>
        <v>0</v>
      </c>
      <c r="P143" s="60" t="b">
        <f t="shared" si="13"/>
        <v>0</v>
      </c>
      <c r="Q143" s="63" t="str">
        <f t="shared" si="14"/>
        <v/>
      </c>
    </row>
    <row r="144" spans="1:17" s="2" customFormat="1" ht="15.6" x14ac:dyDescent="0.25">
      <c r="A144" s="3" t="s">
        <v>130</v>
      </c>
      <c r="B144" s="3" t="s">
        <v>34</v>
      </c>
      <c r="C144" s="3" t="s">
        <v>186</v>
      </c>
      <c r="D144" s="4" t="s">
        <v>369</v>
      </c>
      <c r="E144" s="4" t="s">
        <v>414</v>
      </c>
      <c r="F144" s="118"/>
      <c r="G144" s="118"/>
      <c r="H144" s="118"/>
      <c r="I144" s="119"/>
      <c r="J144" s="5" t="str">
        <f t="shared" si="16"/>
        <v/>
      </c>
      <c r="K144" s="5">
        <v>212</v>
      </c>
      <c r="M144" s="76">
        <f t="shared" si="17"/>
        <v>130</v>
      </c>
      <c r="N144" s="62">
        <f t="shared" si="18"/>
        <v>0</v>
      </c>
      <c r="O144" s="60" t="b">
        <f t="shared" ref="O144:O207" si="19">IF(AND((N144=0),(OR(I144=Q$7,I144=Q$8))),TRUE,FALSE)</f>
        <v>0</v>
      </c>
      <c r="P144" s="60" t="b">
        <f t="shared" ref="P144:P207" si="20">IF(AND(N144&gt;0,I144=Q$9),TRUE,FALSE)</f>
        <v>0</v>
      </c>
      <c r="Q144" s="63" t="str">
        <f t="shared" si="14"/>
        <v/>
      </c>
    </row>
    <row r="145" spans="1:17" s="2" customFormat="1" ht="15.6" x14ac:dyDescent="0.25">
      <c r="A145" s="3" t="s">
        <v>130</v>
      </c>
      <c r="B145" s="3" t="s">
        <v>162</v>
      </c>
      <c r="C145" s="3" t="s">
        <v>163</v>
      </c>
      <c r="D145" s="4" t="s">
        <v>370</v>
      </c>
      <c r="E145" s="4" t="s">
        <v>425</v>
      </c>
      <c r="F145" s="81"/>
      <c r="G145" s="81"/>
      <c r="H145" s="118"/>
      <c r="I145" s="119"/>
      <c r="J145" s="5" t="str">
        <f t="shared" si="16"/>
        <v/>
      </c>
      <c r="K145" s="5" t="s">
        <v>295</v>
      </c>
      <c r="M145" s="76">
        <f t="shared" si="17"/>
        <v>131</v>
      </c>
      <c r="N145" s="62">
        <f t="shared" si="18"/>
        <v>0</v>
      </c>
      <c r="O145" s="60" t="b">
        <f t="shared" si="19"/>
        <v>0</v>
      </c>
      <c r="P145" s="60" t="b">
        <f t="shared" si="20"/>
        <v>0</v>
      </c>
      <c r="Q145" s="63" t="str">
        <f t="shared" ref="Q145:Q208" si="21">IF(OR(O145:P145)=TRUE,"PRÜFEN","")</f>
        <v/>
      </c>
    </row>
    <row r="146" spans="1:17" s="2" customFormat="1" ht="15.6" x14ac:dyDescent="0.25">
      <c r="A146" s="3" t="s">
        <v>130</v>
      </c>
      <c r="B146" s="3" t="s">
        <v>37</v>
      </c>
      <c r="C146" s="3" t="s">
        <v>236</v>
      </c>
      <c r="D146" s="4" t="s">
        <v>381</v>
      </c>
      <c r="E146" s="4" t="s">
        <v>415</v>
      </c>
      <c r="F146" s="118"/>
      <c r="G146" s="118"/>
      <c r="H146" s="118"/>
      <c r="I146" s="119"/>
      <c r="J146" s="5" t="str">
        <f t="shared" si="16"/>
        <v/>
      </c>
      <c r="K146" s="5">
        <v>213</v>
      </c>
      <c r="M146" s="76">
        <f t="shared" si="17"/>
        <v>132</v>
      </c>
      <c r="N146" s="62">
        <f t="shared" si="18"/>
        <v>0</v>
      </c>
      <c r="O146" s="60" t="b">
        <f t="shared" si="19"/>
        <v>0</v>
      </c>
      <c r="P146" s="60" t="b">
        <f t="shared" si="20"/>
        <v>0</v>
      </c>
      <c r="Q146" s="63" t="str">
        <f t="shared" si="21"/>
        <v/>
      </c>
    </row>
    <row r="147" spans="1:17" s="2" customFormat="1" ht="15.6" x14ac:dyDescent="0.25">
      <c r="A147" s="3" t="s">
        <v>130</v>
      </c>
      <c r="B147" s="3" t="s">
        <v>37</v>
      </c>
      <c r="C147" s="3" t="s">
        <v>187</v>
      </c>
      <c r="D147" s="4" t="s">
        <v>371</v>
      </c>
      <c r="E147" s="4" t="s">
        <v>426</v>
      </c>
      <c r="F147" s="118"/>
      <c r="G147" s="118"/>
      <c r="H147" s="118"/>
      <c r="I147" s="119"/>
      <c r="J147" s="5" t="str">
        <f t="shared" si="16"/>
        <v/>
      </c>
      <c r="K147" s="5">
        <v>213</v>
      </c>
      <c r="M147" s="76">
        <f t="shared" si="17"/>
        <v>133</v>
      </c>
      <c r="N147" s="62">
        <f t="shared" si="18"/>
        <v>0</v>
      </c>
      <c r="O147" s="60" t="b">
        <f t="shared" si="19"/>
        <v>0</v>
      </c>
      <c r="P147" s="60" t="b">
        <f t="shared" si="20"/>
        <v>0</v>
      </c>
      <c r="Q147" s="63" t="str">
        <f t="shared" si="21"/>
        <v/>
      </c>
    </row>
    <row r="148" spans="1:17" s="2" customFormat="1" ht="15.6" x14ac:dyDescent="0.25">
      <c r="A148" s="3" t="s">
        <v>130</v>
      </c>
      <c r="B148" s="3" t="s">
        <v>37</v>
      </c>
      <c r="C148" s="3" t="s">
        <v>231</v>
      </c>
      <c r="D148" s="4" t="s">
        <v>354</v>
      </c>
      <c r="E148" s="4" t="s">
        <v>408</v>
      </c>
      <c r="F148" s="118"/>
      <c r="G148" s="118"/>
      <c r="H148" s="118"/>
      <c r="I148" s="119"/>
      <c r="J148" s="5" t="str">
        <f t="shared" si="16"/>
        <v/>
      </c>
      <c r="K148" s="5">
        <v>213</v>
      </c>
      <c r="M148" s="76">
        <f t="shared" si="17"/>
        <v>134</v>
      </c>
      <c r="N148" s="62">
        <f t="shared" si="18"/>
        <v>0</v>
      </c>
      <c r="O148" s="60" t="b">
        <f t="shared" si="19"/>
        <v>0</v>
      </c>
      <c r="P148" s="60" t="b">
        <f t="shared" si="20"/>
        <v>0</v>
      </c>
      <c r="Q148" s="63" t="str">
        <f t="shared" si="21"/>
        <v/>
      </c>
    </row>
    <row r="149" spans="1:17" s="2" customFormat="1" ht="15.6" x14ac:dyDescent="0.25">
      <c r="A149" s="3" t="s">
        <v>130</v>
      </c>
      <c r="B149" s="3" t="s">
        <v>37</v>
      </c>
      <c r="C149" s="3" t="s">
        <v>232</v>
      </c>
      <c r="D149" s="4" t="s">
        <v>355</v>
      </c>
      <c r="E149" s="4" t="s">
        <v>409</v>
      </c>
      <c r="F149" s="118"/>
      <c r="G149" s="96"/>
      <c r="H149" s="96"/>
      <c r="I149" s="119"/>
      <c r="J149" s="5" t="str">
        <f t="shared" si="16"/>
        <v/>
      </c>
      <c r="K149" s="5">
        <v>213</v>
      </c>
      <c r="M149" s="76">
        <f t="shared" si="17"/>
        <v>135</v>
      </c>
      <c r="N149" s="62">
        <f t="shared" si="18"/>
        <v>0</v>
      </c>
      <c r="O149" s="60" t="b">
        <f t="shared" si="19"/>
        <v>0</v>
      </c>
      <c r="P149" s="60" t="b">
        <f t="shared" si="20"/>
        <v>0</v>
      </c>
      <c r="Q149" s="63" t="str">
        <f t="shared" si="21"/>
        <v/>
      </c>
    </row>
    <row r="150" spans="1:17" s="2" customFormat="1" ht="15.6" x14ac:dyDescent="0.25">
      <c r="A150" s="3" t="s">
        <v>130</v>
      </c>
      <c r="B150" s="3" t="s">
        <v>37</v>
      </c>
      <c r="C150" s="3" t="s">
        <v>232</v>
      </c>
      <c r="D150" s="4" t="s">
        <v>355</v>
      </c>
      <c r="E150" s="4" t="s">
        <v>563</v>
      </c>
      <c r="F150" s="96"/>
      <c r="G150" s="118"/>
      <c r="H150" s="118"/>
      <c r="I150" s="119"/>
      <c r="J150" s="5" t="str">
        <f t="shared" si="16"/>
        <v/>
      </c>
      <c r="K150" s="5" t="s">
        <v>295</v>
      </c>
      <c r="M150" s="76">
        <f t="shared" si="17"/>
        <v>136</v>
      </c>
      <c r="N150" s="62">
        <f t="shared" si="18"/>
        <v>0</v>
      </c>
      <c r="O150" s="60" t="b">
        <f t="shared" si="19"/>
        <v>0</v>
      </c>
      <c r="P150" s="60" t="b">
        <f t="shared" si="20"/>
        <v>0</v>
      </c>
      <c r="Q150" s="63" t="str">
        <f t="shared" si="21"/>
        <v/>
      </c>
    </row>
    <row r="151" spans="1:17" s="2" customFormat="1" ht="15.6" x14ac:dyDescent="0.25">
      <c r="A151" s="3" t="s">
        <v>130</v>
      </c>
      <c r="B151" s="3" t="s">
        <v>41</v>
      </c>
      <c r="C151" s="3" t="s">
        <v>236</v>
      </c>
      <c r="D151" s="4" t="s">
        <v>381</v>
      </c>
      <c r="E151" s="4" t="s">
        <v>415</v>
      </c>
      <c r="F151" s="118"/>
      <c r="G151" s="118"/>
      <c r="H151" s="118"/>
      <c r="I151" s="119"/>
      <c r="J151" s="5" t="str">
        <f t="shared" si="16"/>
        <v/>
      </c>
      <c r="K151" s="5">
        <v>214</v>
      </c>
      <c r="M151" s="76">
        <f t="shared" si="17"/>
        <v>137</v>
      </c>
      <c r="N151" s="62">
        <f t="shared" si="18"/>
        <v>0</v>
      </c>
      <c r="O151" s="60" t="b">
        <f t="shared" si="19"/>
        <v>0</v>
      </c>
      <c r="P151" s="60" t="b">
        <f t="shared" si="20"/>
        <v>0</v>
      </c>
      <c r="Q151" s="63" t="str">
        <f t="shared" si="21"/>
        <v/>
      </c>
    </row>
    <row r="152" spans="1:17" s="2" customFormat="1" ht="15.6" x14ac:dyDescent="0.25">
      <c r="A152" s="3" t="s">
        <v>130</v>
      </c>
      <c r="B152" s="3" t="s">
        <v>41</v>
      </c>
      <c r="C152" s="3" t="s">
        <v>245</v>
      </c>
      <c r="D152" s="4" t="s">
        <v>372</v>
      </c>
      <c r="E152" s="4" t="s">
        <v>426</v>
      </c>
      <c r="F152" s="118"/>
      <c r="G152" s="118"/>
      <c r="H152" s="118"/>
      <c r="I152" s="119"/>
      <c r="J152" s="5" t="str">
        <f t="shared" si="16"/>
        <v/>
      </c>
      <c r="K152" s="5">
        <v>214</v>
      </c>
      <c r="M152" s="76">
        <f t="shared" si="17"/>
        <v>138</v>
      </c>
      <c r="N152" s="62">
        <f t="shared" si="18"/>
        <v>0</v>
      </c>
      <c r="O152" s="60" t="b">
        <f t="shared" si="19"/>
        <v>0</v>
      </c>
      <c r="P152" s="60" t="b">
        <f t="shared" si="20"/>
        <v>0</v>
      </c>
      <c r="Q152" s="63" t="str">
        <f t="shared" si="21"/>
        <v/>
      </c>
    </row>
    <row r="153" spans="1:17" s="2" customFormat="1" ht="15.6" x14ac:dyDescent="0.25">
      <c r="A153" s="3" t="s">
        <v>130</v>
      </c>
      <c r="B153" s="3" t="s">
        <v>41</v>
      </c>
      <c r="C153" s="3" t="s">
        <v>231</v>
      </c>
      <c r="D153" s="4" t="s">
        <v>354</v>
      </c>
      <c r="E153" s="4" t="s">
        <v>408</v>
      </c>
      <c r="F153" s="118"/>
      <c r="G153" s="118"/>
      <c r="H153" s="118"/>
      <c r="I153" s="119"/>
      <c r="J153" s="5" t="str">
        <f t="shared" si="16"/>
        <v/>
      </c>
      <c r="K153" s="5">
        <v>214</v>
      </c>
      <c r="M153" s="76">
        <f t="shared" si="17"/>
        <v>139</v>
      </c>
      <c r="N153" s="62">
        <f t="shared" si="18"/>
        <v>0</v>
      </c>
      <c r="O153" s="60" t="b">
        <f t="shared" si="19"/>
        <v>0</v>
      </c>
      <c r="P153" s="60" t="b">
        <f t="shared" si="20"/>
        <v>0</v>
      </c>
      <c r="Q153" s="63" t="str">
        <f t="shared" si="21"/>
        <v/>
      </c>
    </row>
    <row r="154" spans="1:17" s="2" customFormat="1" ht="15.6" x14ac:dyDescent="0.25">
      <c r="A154" s="3" t="s">
        <v>130</v>
      </c>
      <c r="B154" s="3" t="s">
        <v>41</v>
      </c>
      <c r="C154" s="3" t="s">
        <v>232</v>
      </c>
      <c r="D154" s="4" t="s">
        <v>355</v>
      </c>
      <c r="E154" s="4" t="s">
        <v>409</v>
      </c>
      <c r="F154" s="118"/>
      <c r="G154" s="96"/>
      <c r="H154" s="96"/>
      <c r="I154" s="119"/>
      <c r="J154" s="5" t="str">
        <f t="shared" si="16"/>
        <v/>
      </c>
      <c r="K154" s="5">
        <v>214</v>
      </c>
      <c r="M154" s="76">
        <f t="shared" si="17"/>
        <v>140</v>
      </c>
      <c r="N154" s="62">
        <f t="shared" si="18"/>
        <v>0</v>
      </c>
      <c r="O154" s="60" t="b">
        <f t="shared" si="19"/>
        <v>0</v>
      </c>
      <c r="P154" s="60" t="b">
        <f t="shared" si="20"/>
        <v>0</v>
      </c>
      <c r="Q154" s="63" t="str">
        <f t="shared" si="21"/>
        <v/>
      </c>
    </row>
    <row r="155" spans="1:17" s="2" customFormat="1" ht="15.6" x14ac:dyDescent="0.25">
      <c r="A155" s="3" t="s">
        <v>130</v>
      </c>
      <c r="B155" s="3" t="s">
        <v>41</v>
      </c>
      <c r="C155" s="3" t="s">
        <v>232</v>
      </c>
      <c r="D155" s="4" t="s">
        <v>355</v>
      </c>
      <c r="E155" s="4" t="s">
        <v>563</v>
      </c>
      <c r="F155" s="96"/>
      <c r="G155" s="118"/>
      <c r="H155" s="118"/>
      <c r="I155" s="119"/>
      <c r="J155" s="5" t="str">
        <f t="shared" si="16"/>
        <v/>
      </c>
      <c r="K155" s="5" t="s">
        <v>295</v>
      </c>
      <c r="M155" s="76">
        <f t="shared" si="17"/>
        <v>141</v>
      </c>
      <c r="N155" s="62">
        <f t="shared" si="18"/>
        <v>0</v>
      </c>
      <c r="O155" s="60" t="b">
        <f t="shared" si="19"/>
        <v>0</v>
      </c>
      <c r="P155" s="60" t="b">
        <f t="shared" si="20"/>
        <v>0</v>
      </c>
      <c r="Q155" s="63" t="str">
        <f t="shared" si="21"/>
        <v/>
      </c>
    </row>
    <row r="156" spans="1:17" s="2" customFormat="1" ht="15.6" x14ac:dyDescent="0.25">
      <c r="A156" s="3" t="s">
        <v>130</v>
      </c>
      <c r="B156" s="3" t="s">
        <v>42</v>
      </c>
      <c r="C156" s="3" t="s">
        <v>246</v>
      </c>
      <c r="D156" s="4" t="s">
        <v>387</v>
      </c>
      <c r="E156" s="4" t="s">
        <v>427</v>
      </c>
      <c r="F156" s="118"/>
      <c r="G156" s="118"/>
      <c r="H156" s="118"/>
      <c r="I156" s="119"/>
      <c r="J156" s="5" t="str">
        <f t="shared" si="16"/>
        <v/>
      </c>
      <c r="K156" s="5">
        <v>215</v>
      </c>
      <c r="M156" s="76">
        <f t="shared" si="17"/>
        <v>142</v>
      </c>
      <c r="N156" s="62">
        <f t="shared" si="18"/>
        <v>0</v>
      </c>
      <c r="O156" s="60" t="b">
        <f t="shared" si="19"/>
        <v>0</v>
      </c>
      <c r="P156" s="60" t="b">
        <f t="shared" si="20"/>
        <v>0</v>
      </c>
      <c r="Q156" s="63" t="str">
        <f t="shared" si="21"/>
        <v/>
      </c>
    </row>
    <row r="157" spans="1:17" s="2" customFormat="1" ht="15.6" x14ac:dyDescent="0.25">
      <c r="A157" s="3" t="s">
        <v>130</v>
      </c>
      <c r="B157" s="3" t="s">
        <v>42</v>
      </c>
      <c r="C157" s="3" t="s">
        <v>247</v>
      </c>
      <c r="D157" s="4" t="s">
        <v>388</v>
      </c>
      <c r="E157" s="4" t="s">
        <v>428</v>
      </c>
      <c r="F157" s="118"/>
      <c r="G157" s="118"/>
      <c r="H157" s="118"/>
      <c r="I157" s="119"/>
      <c r="J157" s="5" t="str">
        <f t="shared" si="16"/>
        <v/>
      </c>
      <c r="K157" s="5">
        <v>215</v>
      </c>
      <c r="M157" s="76">
        <f t="shared" si="17"/>
        <v>143</v>
      </c>
      <c r="N157" s="62">
        <f t="shared" si="18"/>
        <v>0</v>
      </c>
      <c r="O157" s="60" t="b">
        <f t="shared" si="19"/>
        <v>0</v>
      </c>
      <c r="P157" s="60" t="b">
        <f t="shared" si="20"/>
        <v>0</v>
      </c>
      <c r="Q157" s="63" t="str">
        <f t="shared" si="21"/>
        <v/>
      </c>
    </row>
    <row r="158" spans="1:17" s="2" customFormat="1" ht="15.6" x14ac:dyDescent="0.25">
      <c r="A158" s="3" t="s">
        <v>130</v>
      </c>
      <c r="B158" s="3" t="s">
        <v>44</v>
      </c>
      <c r="C158" s="3" t="s">
        <v>236</v>
      </c>
      <c r="D158" s="4" t="s">
        <v>381</v>
      </c>
      <c r="E158" s="4" t="s">
        <v>415</v>
      </c>
      <c r="F158" s="118"/>
      <c r="G158" s="118"/>
      <c r="H158" s="118"/>
      <c r="I158" s="119"/>
      <c r="J158" s="5" t="str">
        <f t="shared" si="16"/>
        <v/>
      </c>
      <c r="K158" s="5">
        <v>216</v>
      </c>
      <c r="M158" s="76">
        <f t="shared" si="17"/>
        <v>144</v>
      </c>
      <c r="N158" s="62">
        <f t="shared" si="18"/>
        <v>0</v>
      </c>
      <c r="O158" s="60" t="b">
        <f t="shared" si="19"/>
        <v>0</v>
      </c>
      <c r="P158" s="60" t="b">
        <f t="shared" si="20"/>
        <v>0</v>
      </c>
      <c r="Q158" s="63" t="str">
        <f t="shared" si="21"/>
        <v/>
      </c>
    </row>
    <row r="159" spans="1:17" s="2" customFormat="1" ht="15.6" x14ac:dyDescent="0.25">
      <c r="A159" s="3" t="s">
        <v>130</v>
      </c>
      <c r="B159" s="3" t="s">
        <v>44</v>
      </c>
      <c r="C159" s="3" t="s">
        <v>663</v>
      </c>
      <c r="D159" s="4" t="s">
        <v>389</v>
      </c>
      <c r="E159" s="4" t="s">
        <v>429</v>
      </c>
      <c r="F159" s="118"/>
      <c r="G159" s="118"/>
      <c r="H159" s="118"/>
      <c r="I159" s="119"/>
      <c r="J159" s="5" t="str">
        <f t="shared" si="16"/>
        <v/>
      </c>
      <c r="K159" s="5">
        <v>216</v>
      </c>
      <c r="M159" s="76">
        <f t="shared" si="17"/>
        <v>145</v>
      </c>
      <c r="N159" s="62">
        <f t="shared" si="18"/>
        <v>0</v>
      </c>
      <c r="O159" s="60" t="b">
        <f t="shared" si="19"/>
        <v>0</v>
      </c>
      <c r="P159" s="60" t="b">
        <f t="shared" si="20"/>
        <v>0</v>
      </c>
      <c r="Q159" s="63" t="str">
        <f t="shared" si="21"/>
        <v/>
      </c>
    </row>
    <row r="160" spans="1:17" s="2" customFormat="1" ht="15.6" x14ac:dyDescent="0.25">
      <c r="A160" s="3" t="s">
        <v>130</v>
      </c>
      <c r="B160" s="3" t="s">
        <v>44</v>
      </c>
      <c r="C160" s="3" t="s">
        <v>231</v>
      </c>
      <c r="D160" s="4" t="s">
        <v>354</v>
      </c>
      <c r="E160" s="4" t="s">
        <v>408</v>
      </c>
      <c r="F160" s="118"/>
      <c r="G160" s="118"/>
      <c r="H160" s="118"/>
      <c r="I160" s="119"/>
      <c r="J160" s="5" t="str">
        <f t="shared" si="16"/>
        <v/>
      </c>
      <c r="K160" s="5">
        <v>216</v>
      </c>
      <c r="M160" s="76">
        <f t="shared" si="17"/>
        <v>146</v>
      </c>
      <c r="N160" s="62">
        <f t="shared" si="18"/>
        <v>0</v>
      </c>
      <c r="O160" s="60" t="b">
        <f t="shared" si="19"/>
        <v>0</v>
      </c>
      <c r="P160" s="60" t="b">
        <f t="shared" si="20"/>
        <v>0</v>
      </c>
      <c r="Q160" s="63" t="str">
        <f t="shared" si="21"/>
        <v/>
      </c>
    </row>
    <row r="161" spans="1:17" s="2" customFormat="1" ht="15.6" x14ac:dyDescent="0.25">
      <c r="A161" s="3" t="s">
        <v>130</v>
      </c>
      <c r="B161" s="3" t="s">
        <v>44</v>
      </c>
      <c r="C161" s="3" t="s">
        <v>232</v>
      </c>
      <c r="D161" s="4" t="s">
        <v>355</v>
      </c>
      <c r="E161" s="4" t="s">
        <v>409</v>
      </c>
      <c r="F161" s="118"/>
      <c r="G161" s="96"/>
      <c r="H161" s="96"/>
      <c r="I161" s="119"/>
      <c r="J161" s="5" t="str">
        <f t="shared" si="16"/>
        <v/>
      </c>
      <c r="K161" s="5">
        <v>216</v>
      </c>
      <c r="M161" s="76">
        <f t="shared" si="17"/>
        <v>147</v>
      </c>
      <c r="N161" s="62">
        <f t="shared" si="18"/>
        <v>0</v>
      </c>
      <c r="O161" s="60" t="b">
        <f t="shared" si="19"/>
        <v>0</v>
      </c>
      <c r="P161" s="60" t="b">
        <f t="shared" si="20"/>
        <v>0</v>
      </c>
      <c r="Q161" s="63" t="str">
        <f t="shared" si="21"/>
        <v/>
      </c>
    </row>
    <row r="162" spans="1:17" s="2" customFormat="1" ht="15.6" x14ac:dyDescent="0.25">
      <c r="A162" s="3" t="s">
        <v>130</v>
      </c>
      <c r="B162" s="3" t="s">
        <v>44</v>
      </c>
      <c r="C162" s="3" t="s">
        <v>232</v>
      </c>
      <c r="D162" s="4" t="s">
        <v>355</v>
      </c>
      <c r="E162" s="4" t="s">
        <v>563</v>
      </c>
      <c r="F162" s="96"/>
      <c r="G162" s="118"/>
      <c r="H162" s="118"/>
      <c r="I162" s="119"/>
      <c r="J162" s="5" t="str">
        <f t="shared" si="16"/>
        <v/>
      </c>
      <c r="K162" s="5" t="s">
        <v>295</v>
      </c>
      <c r="M162" s="76">
        <f t="shared" si="17"/>
        <v>148</v>
      </c>
      <c r="N162" s="62">
        <f t="shared" si="18"/>
        <v>0</v>
      </c>
      <c r="O162" s="60" t="b">
        <f t="shared" si="19"/>
        <v>0</v>
      </c>
      <c r="P162" s="60" t="b">
        <f t="shared" si="20"/>
        <v>0</v>
      </c>
      <c r="Q162" s="63" t="str">
        <f t="shared" si="21"/>
        <v/>
      </c>
    </row>
    <row r="163" spans="1:17" s="2" customFormat="1" ht="15.6" x14ac:dyDescent="0.25">
      <c r="A163" s="3" t="s">
        <v>130</v>
      </c>
      <c r="B163" s="3" t="s">
        <v>45</v>
      </c>
      <c r="C163" s="3" t="s">
        <v>236</v>
      </c>
      <c r="D163" s="4" t="s">
        <v>381</v>
      </c>
      <c r="E163" s="4" t="s">
        <v>415</v>
      </c>
      <c r="F163" s="118"/>
      <c r="G163" s="118"/>
      <c r="H163" s="118"/>
      <c r="I163" s="119"/>
      <c r="J163" s="5" t="str">
        <f t="shared" si="16"/>
        <v/>
      </c>
      <c r="K163" s="5">
        <v>217</v>
      </c>
      <c r="M163" s="76">
        <f t="shared" si="17"/>
        <v>149</v>
      </c>
      <c r="N163" s="62">
        <f t="shared" si="18"/>
        <v>0</v>
      </c>
      <c r="O163" s="60" t="b">
        <f t="shared" si="19"/>
        <v>0</v>
      </c>
      <c r="P163" s="60" t="b">
        <f t="shared" si="20"/>
        <v>0</v>
      </c>
      <c r="Q163" s="63" t="str">
        <f t="shared" si="21"/>
        <v/>
      </c>
    </row>
    <row r="164" spans="1:17" s="2" customFormat="1" ht="15.6" x14ac:dyDescent="0.25">
      <c r="A164" s="3" t="s">
        <v>130</v>
      </c>
      <c r="B164" s="3" t="s">
        <v>45</v>
      </c>
      <c r="C164" s="3" t="s">
        <v>664</v>
      </c>
      <c r="D164" s="4" t="s">
        <v>373</v>
      </c>
      <c r="E164" s="4" t="s">
        <v>430</v>
      </c>
      <c r="F164" s="118"/>
      <c r="G164" s="118"/>
      <c r="H164" s="118"/>
      <c r="I164" s="119"/>
      <c r="J164" s="5" t="str">
        <f t="shared" si="16"/>
        <v/>
      </c>
      <c r="K164" s="5">
        <v>217</v>
      </c>
      <c r="M164" s="76">
        <f t="shared" si="17"/>
        <v>150</v>
      </c>
      <c r="N164" s="62">
        <f t="shared" si="18"/>
        <v>0</v>
      </c>
      <c r="O164" s="60" t="b">
        <f t="shared" si="19"/>
        <v>0</v>
      </c>
      <c r="P164" s="60" t="b">
        <f t="shared" si="20"/>
        <v>0</v>
      </c>
      <c r="Q164" s="63" t="str">
        <f t="shared" si="21"/>
        <v/>
      </c>
    </row>
    <row r="165" spans="1:17" s="2" customFormat="1" ht="15.6" x14ac:dyDescent="0.25">
      <c r="A165" s="3" t="s">
        <v>130</v>
      </c>
      <c r="B165" s="3" t="s">
        <v>45</v>
      </c>
      <c r="C165" s="3" t="s">
        <v>232</v>
      </c>
      <c r="D165" s="4" t="s">
        <v>355</v>
      </c>
      <c r="E165" s="4" t="s">
        <v>409</v>
      </c>
      <c r="F165" s="118"/>
      <c r="G165" s="96"/>
      <c r="H165" s="96"/>
      <c r="I165" s="119"/>
      <c r="J165" s="5" t="str">
        <f t="shared" si="16"/>
        <v/>
      </c>
      <c r="K165" s="5">
        <v>217</v>
      </c>
      <c r="M165" s="76">
        <f t="shared" si="17"/>
        <v>151</v>
      </c>
      <c r="N165" s="62">
        <f t="shared" si="18"/>
        <v>0</v>
      </c>
      <c r="O165" s="60" t="b">
        <f t="shared" si="19"/>
        <v>0</v>
      </c>
      <c r="P165" s="60" t="b">
        <f t="shared" si="20"/>
        <v>0</v>
      </c>
      <c r="Q165" s="63" t="str">
        <f t="shared" si="21"/>
        <v/>
      </c>
    </row>
    <row r="166" spans="1:17" s="2" customFormat="1" ht="15.6" x14ac:dyDescent="0.25">
      <c r="A166" s="3" t="s">
        <v>130</v>
      </c>
      <c r="B166" s="3" t="s">
        <v>45</v>
      </c>
      <c r="C166" s="3" t="s">
        <v>232</v>
      </c>
      <c r="D166" s="4" t="s">
        <v>355</v>
      </c>
      <c r="E166" s="4" t="s">
        <v>563</v>
      </c>
      <c r="F166" s="96"/>
      <c r="G166" s="118"/>
      <c r="H166" s="118"/>
      <c r="I166" s="119"/>
      <c r="J166" s="5" t="str">
        <f t="shared" si="16"/>
        <v/>
      </c>
      <c r="K166" s="5" t="s">
        <v>295</v>
      </c>
      <c r="M166" s="76">
        <f t="shared" si="17"/>
        <v>152</v>
      </c>
      <c r="N166" s="62">
        <f t="shared" si="18"/>
        <v>0</v>
      </c>
      <c r="O166" s="60" t="b">
        <f t="shared" si="19"/>
        <v>0</v>
      </c>
      <c r="P166" s="60" t="b">
        <f t="shared" si="20"/>
        <v>0</v>
      </c>
      <c r="Q166" s="63" t="str">
        <f t="shared" si="21"/>
        <v/>
      </c>
    </row>
    <row r="167" spans="1:17" s="2" customFormat="1" ht="15.6" x14ac:dyDescent="0.25">
      <c r="A167" s="3" t="s">
        <v>130</v>
      </c>
      <c r="B167" s="3" t="s">
        <v>47</v>
      </c>
      <c r="C167" s="3" t="s">
        <v>231</v>
      </c>
      <c r="D167" s="4" t="s">
        <v>354</v>
      </c>
      <c r="E167" s="4" t="s">
        <v>408</v>
      </c>
      <c r="F167" s="118"/>
      <c r="G167" s="118"/>
      <c r="H167" s="118"/>
      <c r="I167" s="119"/>
      <c r="J167" s="5" t="str">
        <f t="shared" si="16"/>
        <v/>
      </c>
      <c r="K167" s="5">
        <v>218</v>
      </c>
      <c r="M167" s="76">
        <f t="shared" si="17"/>
        <v>153</v>
      </c>
      <c r="N167" s="62">
        <f t="shared" si="18"/>
        <v>0</v>
      </c>
      <c r="O167" s="60" t="b">
        <f t="shared" si="19"/>
        <v>0</v>
      </c>
      <c r="P167" s="60" t="b">
        <f t="shared" si="20"/>
        <v>0</v>
      </c>
      <c r="Q167" s="63" t="str">
        <f t="shared" si="21"/>
        <v/>
      </c>
    </row>
    <row r="168" spans="1:17" s="2" customFormat="1" ht="15.6" x14ac:dyDescent="0.25">
      <c r="A168" s="3" t="s">
        <v>130</v>
      </c>
      <c r="B168" s="3" t="s">
        <v>47</v>
      </c>
      <c r="C168" s="3" t="s">
        <v>232</v>
      </c>
      <c r="D168" s="4" t="s">
        <v>355</v>
      </c>
      <c r="E168" s="4" t="s">
        <v>409</v>
      </c>
      <c r="F168" s="118"/>
      <c r="G168" s="96"/>
      <c r="H168" s="96"/>
      <c r="I168" s="119"/>
      <c r="J168" s="5" t="str">
        <f t="shared" ref="J168:J199" si="22">IF(Q168="",IF(COUNTA(F168:H168)&gt;0,"X",IF(COUNTA(F168:I168)&gt;0,"S","")),Q168)</f>
        <v/>
      </c>
      <c r="K168" s="5">
        <v>218</v>
      </c>
      <c r="M168" s="76">
        <f t="shared" si="17"/>
        <v>154</v>
      </c>
      <c r="N168" s="62">
        <f t="shared" si="18"/>
        <v>0</v>
      </c>
      <c r="O168" s="60" t="b">
        <f t="shared" si="19"/>
        <v>0</v>
      </c>
      <c r="P168" s="60" t="b">
        <f t="shared" si="20"/>
        <v>0</v>
      </c>
      <c r="Q168" s="63" t="str">
        <f t="shared" si="21"/>
        <v/>
      </c>
    </row>
    <row r="169" spans="1:17" s="2" customFormat="1" ht="15.6" x14ac:dyDescent="0.25">
      <c r="A169" s="3" t="s">
        <v>130</v>
      </c>
      <c r="B169" s="3" t="s">
        <v>47</v>
      </c>
      <c r="C169" s="3" t="s">
        <v>232</v>
      </c>
      <c r="D169" s="4" t="s">
        <v>355</v>
      </c>
      <c r="E169" s="4" t="s">
        <v>563</v>
      </c>
      <c r="F169" s="96"/>
      <c r="G169" s="118"/>
      <c r="H169" s="118"/>
      <c r="I169" s="119"/>
      <c r="J169" s="5" t="str">
        <f t="shared" si="22"/>
        <v/>
      </c>
      <c r="K169" s="5" t="s">
        <v>295</v>
      </c>
      <c r="M169" s="76">
        <f t="shared" si="17"/>
        <v>155</v>
      </c>
      <c r="N169" s="62">
        <f t="shared" si="18"/>
        <v>0</v>
      </c>
      <c r="O169" s="60" t="b">
        <f t="shared" si="19"/>
        <v>0</v>
      </c>
      <c r="P169" s="60" t="b">
        <f t="shared" si="20"/>
        <v>0</v>
      </c>
      <c r="Q169" s="63" t="str">
        <f t="shared" si="21"/>
        <v/>
      </c>
    </row>
    <row r="170" spans="1:17" s="2" customFormat="1" ht="15.6" x14ac:dyDescent="0.25">
      <c r="A170" s="3" t="s">
        <v>130</v>
      </c>
      <c r="B170" s="3" t="s">
        <v>49</v>
      </c>
      <c r="C170" s="3" t="s">
        <v>236</v>
      </c>
      <c r="D170" s="4" t="s">
        <v>381</v>
      </c>
      <c r="E170" s="4" t="s">
        <v>415</v>
      </c>
      <c r="F170" s="118"/>
      <c r="G170" s="118"/>
      <c r="H170" s="118"/>
      <c r="I170" s="119"/>
      <c r="J170" s="5" t="str">
        <f t="shared" si="22"/>
        <v/>
      </c>
      <c r="K170" s="5">
        <v>219</v>
      </c>
      <c r="M170" s="76">
        <f t="shared" si="17"/>
        <v>156</v>
      </c>
      <c r="N170" s="62">
        <f t="shared" si="18"/>
        <v>0</v>
      </c>
      <c r="O170" s="60" t="b">
        <f t="shared" si="19"/>
        <v>0</v>
      </c>
      <c r="P170" s="60" t="b">
        <f t="shared" si="20"/>
        <v>0</v>
      </c>
      <c r="Q170" s="63" t="str">
        <f t="shared" si="21"/>
        <v/>
      </c>
    </row>
    <row r="171" spans="1:17" s="2" customFormat="1" ht="15.6" x14ac:dyDescent="0.25">
      <c r="A171" s="3" t="s">
        <v>130</v>
      </c>
      <c r="B171" s="3" t="s">
        <v>49</v>
      </c>
      <c r="C171" s="3" t="s">
        <v>248</v>
      </c>
      <c r="D171" s="4" t="s">
        <v>374</v>
      </c>
      <c r="E171" s="4" t="s">
        <v>431</v>
      </c>
      <c r="F171" s="118"/>
      <c r="G171" s="118"/>
      <c r="H171" s="118"/>
      <c r="I171" s="119"/>
      <c r="J171" s="5" t="str">
        <f t="shared" si="22"/>
        <v/>
      </c>
      <c r="K171" s="5">
        <v>219</v>
      </c>
      <c r="M171" s="76">
        <f t="shared" si="17"/>
        <v>157</v>
      </c>
      <c r="N171" s="62">
        <f t="shared" si="18"/>
        <v>0</v>
      </c>
      <c r="O171" s="60" t="b">
        <f t="shared" si="19"/>
        <v>0</v>
      </c>
      <c r="P171" s="60" t="b">
        <f t="shared" si="20"/>
        <v>0</v>
      </c>
      <c r="Q171" s="63" t="str">
        <f t="shared" si="21"/>
        <v/>
      </c>
    </row>
    <row r="172" spans="1:17" s="2" customFormat="1" ht="15.6" x14ac:dyDescent="0.25">
      <c r="A172" s="3" t="s">
        <v>130</v>
      </c>
      <c r="B172" s="3" t="s">
        <v>49</v>
      </c>
      <c r="C172" s="3" t="s">
        <v>231</v>
      </c>
      <c r="D172" s="4" t="s">
        <v>354</v>
      </c>
      <c r="E172" s="4" t="s">
        <v>408</v>
      </c>
      <c r="F172" s="118"/>
      <c r="G172" s="118"/>
      <c r="H172" s="118"/>
      <c r="I172" s="119"/>
      <c r="J172" s="5" t="str">
        <f t="shared" si="22"/>
        <v/>
      </c>
      <c r="K172" s="5">
        <v>219</v>
      </c>
      <c r="M172" s="76">
        <f t="shared" si="17"/>
        <v>158</v>
      </c>
      <c r="N172" s="62">
        <f t="shared" si="18"/>
        <v>0</v>
      </c>
      <c r="O172" s="60" t="b">
        <f t="shared" si="19"/>
        <v>0</v>
      </c>
      <c r="P172" s="60" t="b">
        <f t="shared" si="20"/>
        <v>0</v>
      </c>
      <c r="Q172" s="63" t="str">
        <f t="shared" si="21"/>
        <v/>
      </c>
    </row>
    <row r="173" spans="1:17" s="2" customFormat="1" ht="15.6" x14ac:dyDescent="0.25">
      <c r="A173" s="3" t="s">
        <v>130</v>
      </c>
      <c r="B173" s="3" t="s">
        <v>49</v>
      </c>
      <c r="C173" s="3" t="s">
        <v>232</v>
      </c>
      <c r="D173" s="4" t="s">
        <v>355</v>
      </c>
      <c r="E173" s="4" t="s">
        <v>409</v>
      </c>
      <c r="F173" s="118"/>
      <c r="G173" s="96"/>
      <c r="H173" s="96"/>
      <c r="I173" s="119"/>
      <c r="J173" s="5" t="str">
        <f t="shared" si="22"/>
        <v/>
      </c>
      <c r="K173" s="5">
        <v>219</v>
      </c>
      <c r="M173" s="76">
        <f t="shared" si="17"/>
        <v>159</v>
      </c>
      <c r="N173" s="62">
        <f t="shared" si="18"/>
        <v>0</v>
      </c>
      <c r="O173" s="60" t="b">
        <f t="shared" si="19"/>
        <v>0</v>
      </c>
      <c r="P173" s="60" t="b">
        <f t="shared" si="20"/>
        <v>0</v>
      </c>
      <c r="Q173" s="63" t="str">
        <f t="shared" si="21"/>
        <v/>
      </c>
    </row>
    <row r="174" spans="1:17" s="2" customFormat="1" ht="15.6" x14ac:dyDescent="0.25">
      <c r="A174" s="3" t="s">
        <v>130</v>
      </c>
      <c r="B174" s="3" t="s">
        <v>49</v>
      </c>
      <c r="C174" s="3" t="s">
        <v>232</v>
      </c>
      <c r="D174" s="4" t="s">
        <v>355</v>
      </c>
      <c r="E174" s="4" t="s">
        <v>563</v>
      </c>
      <c r="F174" s="96"/>
      <c r="G174" s="118"/>
      <c r="H174" s="118"/>
      <c r="I174" s="119"/>
      <c r="J174" s="5" t="str">
        <f t="shared" si="22"/>
        <v/>
      </c>
      <c r="K174" s="5" t="s">
        <v>295</v>
      </c>
      <c r="M174" s="76">
        <f t="shared" si="17"/>
        <v>160</v>
      </c>
      <c r="N174" s="62">
        <f t="shared" si="18"/>
        <v>0</v>
      </c>
      <c r="O174" s="60" t="b">
        <f t="shared" si="19"/>
        <v>0</v>
      </c>
      <c r="P174" s="60" t="b">
        <f t="shared" si="20"/>
        <v>0</v>
      </c>
      <c r="Q174" s="63" t="str">
        <f t="shared" si="21"/>
        <v/>
      </c>
    </row>
    <row r="175" spans="1:17" s="2" customFormat="1" ht="15.6" x14ac:dyDescent="0.25">
      <c r="A175" s="3" t="s">
        <v>130</v>
      </c>
      <c r="B175" s="3" t="s">
        <v>48</v>
      </c>
      <c r="C175" s="3" t="s">
        <v>231</v>
      </c>
      <c r="D175" s="4" t="s">
        <v>354</v>
      </c>
      <c r="E175" s="4" t="s">
        <v>408</v>
      </c>
      <c r="F175" s="118"/>
      <c r="G175" s="118"/>
      <c r="H175" s="118"/>
      <c r="I175" s="119"/>
      <c r="J175" s="5" t="str">
        <f t="shared" si="22"/>
        <v/>
      </c>
      <c r="K175" s="5">
        <v>220</v>
      </c>
      <c r="M175" s="76">
        <f t="shared" si="17"/>
        <v>161</v>
      </c>
      <c r="N175" s="62">
        <f t="shared" si="18"/>
        <v>0</v>
      </c>
      <c r="O175" s="60" t="b">
        <f t="shared" si="19"/>
        <v>0</v>
      </c>
      <c r="P175" s="60" t="b">
        <f t="shared" si="20"/>
        <v>0</v>
      </c>
      <c r="Q175" s="63" t="str">
        <f t="shared" si="21"/>
        <v/>
      </c>
    </row>
    <row r="176" spans="1:17" s="2" customFormat="1" ht="15.6" x14ac:dyDescent="0.25">
      <c r="A176" s="3" t="s">
        <v>130</v>
      </c>
      <c r="B176" s="3" t="s">
        <v>48</v>
      </c>
      <c r="C176" s="3" t="s">
        <v>232</v>
      </c>
      <c r="D176" s="4" t="s">
        <v>355</v>
      </c>
      <c r="E176" s="4" t="s">
        <v>409</v>
      </c>
      <c r="F176" s="118"/>
      <c r="G176" s="96"/>
      <c r="H176" s="96"/>
      <c r="I176" s="119"/>
      <c r="J176" s="5" t="str">
        <f t="shared" si="22"/>
        <v/>
      </c>
      <c r="K176" s="5">
        <v>220</v>
      </c>
      <c r="M176" s="76">
        <f t="shared" si="17"/>
        <v>162</v>
      </c>
      <c r="N176" s="62">
        <f t="shared" si="18"/>
        <v>0</v>
      </c>
      <c r="O176" s="60" t="b">
        <f t="shared" si="19"/>
        <v>0</v>
      </c>
      <c r="P176" s="60" t="b">
        <f t="shared" si="20"/>
        <v>0</v>
      </c>
      <c r="Q176" s="63" t="str">
        <f t="shared" si="21"/>
        <v/>
      </c>
    </row>
    <row r="177" spans="1:17" s="2" customFormat="1" ht="15.6" x14ac:dyDescent="0.25">
      <c r="A177" s="3" t="s">
        <v>130</v>
      </c>
      <c r="B177" s="3" t="s">
        <v>48</v>
      </c>
      <c r="C177" s="3" t="s">
        <v>232</v>
      </c>
      <c r="D177" s="4" t="s">
        <v>355</v>
      </c>
      <c r="E177" s="4" t="s">
        <v>563</v>
      </c>
      <c r="F177" s="96"/>
      <c r="G177" s="118"/>
      <c r="H177" s="118"/>
      <c r="I177" s="119"/>
      <c r="J177" s="5" t="str">
        <f t="shared" si="22"/>
        <v/>
      </c>
      <c r="K177" s="5" t="s">
        <v>295</v>
      </c>
      <c r="M177" s="76">
        <f t="shared" si="17"/>
        <v>163</v>
      </c>
      <c r="N177" s="62">
        <f t="shared" si="18"/>
        <v>0</v>
      </c>
      <c r="O177" s="60" t="b">
        <f t="shared" si="19"/>
        <v>0</v>
      </c>
      <c r="P177" s="60" t="b">
        <f t="shared" si="20"/>
        <v>0</v>
      </c>
      <c r="Q177" s="63" t="str">
        <f t="shared" si="21"/>
        <v/>
      </c>
    </row>
    <row r="178" spans="1:17" s="2" customFormat="1" ht="15.6" x14ac:dyDescent="0.25">
      <c r="A178" s="3" t="s">
        <v>130</v>
      </c>
      <c r="B178" s="3" t="s">
        <v>46</v>
      </c>
      <c r="C178" s="3" t="s">
        <v>231</v>
      </c>
      <c r="D178" s="4" t="s">
        <v>354</v>
      </c>
      <c r="E178" s="4" t="s">
        <v>408</v>
      </c>
      <c r="F178" s="118"/>
      <c r="G178" s="118"/>
      <c r="H178" s="118"/>
      <c r="I178" s="119"/>
      <c r="J178" s="5" t="str">
        <f t="shared" si="22"/>
        <v/>
      </c>
      <c r="K178" s="5">
        <v>221</v>
      </c>
      <c r="M178" s="76">
        <f t="shared" si="17"/>
        <v>164</v>
      </c>
      <c r="N178" s="62">
        <f t="shared" si="18"/>
        <v>0</v>
      </c>
      <c r="O178" s="60" t="b">
        <f t="shared" si="19"/>
        <v>0</v>
      </c>
      <c r="P178" s="60" t="b">
        <f t="shared" si="20"/>
        <v>0</v>
      </c>
      <c r="Q178" s="63" t="str">
        <f t="shared" si="21"/>
        <v/>
      </c>
    </row>
    <row r="179" spans="1:17" s="2" customFormat="1" ht="15.6" x14ac:dyDescent="0.25">
      <c r="A179" s="3" t="s">
        <v>130</v>
      </c>
      <c r="B179" s="3" t="s">
        <v>43</v>
      </c>
      <c r="C179" s="3" t="s">
        <v>188</v>
      </c>
      <c r="D179" s="4" t="s">
        <v>375</v>
      </c>
      <c r="E179" s="4" t="s">
        <v>432</v>
      </c>
      <c r="F179" s="118"/>
      <c r="G179" s="118"/>
      <c r="H179" s="118"/>
      <c r="I179" s="119"/>
      <c r="J179" s="5" t="str">
        <f t="shared" si="22"/>
        <v/>
      </c>
      <c r="K179" s="5">
        <v>222</v>
      </c>
      <c r="M179" s="76">
        <f t="shared" si="17"/>
        <v>165</v>
      </c>
      <c r="N179" s="62">
        <f t="shared" si="18"/>
        <v>0</v>
      </c>
      <c r="O179" s="60" t="b">
        <f t="shared" si="19"/>
        <v>0</v>
      </c>
      <c r="P179" s="60" t="b">
        <f t="shared" si="20"/>
        <v>0</v>
      </c>
      <c r="Q179" s="63" t="str">
        <f t="shared" si="21"/>
        <v/>
      </c>
    </row>
    <row r="180" spans="1:17" s="2" customFormat="1" ht="15.6" x14ac:dyDescent="0.25">
      <c r="A180" s="3" t="s">
        <v>130</v>
      </c>
      <c r="B180" s="3" t="s">
        <v>43</v>
      </c>
      <c r="C180" s="3" t="s">
        <v>99</v>
      </c>
      <c r="D180" s="4" t="s">
        <v>375</v>
      </c>
      <c r="E180" s="4" t="s">
        <v>432</v>
      </c>
      <c r="F180" s="118"/>
      <c r="G180" s="118"/>
      <c r="H180" s="118"/>
      <c r="I180" s="119"/>
      <c r="J180" s="5" t="str">
        <f t="shared" si="22"/>
        <v/>
      </c>
      <c r="K180" s="5">
        <v>222</v>
      </c>
      <c r="M180" s="76">
        <f t="shared" si="17"/>
        <v>166</v>
      </c>
      <c r="N180" s="62">
        <f t="shared" si="18"/>
        <v>0</v>
      </c>
      <c r="O180" s="60" t="b">
        <f t="shared" si="19"/>
        <v>0</v>
      </c>
      <c r="P180" s="60" t="b">
        <f t="shared" si="20"/>
        <v>0</v>
      </c>
      <c r="Q180" s="63" t="str">
        <f t="shared" si="21"/>
        <v/>
      </c>
    </row>
    <row r="181" spans="1:17" s="2" customFormat="1" ht="15.6" x14ac:dyDescent="0.25">
      <c r="A181" s="3" t="s">
        <v>130</v>
      </c>
      <c r="B181" s="3" t="s">
        <v>43</v>
      </c>
      <c r="C181" s="3" t="s">
        <v>236</v>
      </c>
      <c r="D181" s="4" t="s">
        <v>381</v>
      </c>
      <c r="E181" s="4" t="s">
        <v>415</v>
      </c>
      <c r="F181" s="118"/>
      <c r="G181" s="118"/>
      <c r="H181" s="118"/>
      <c r="I181" s="119"/>
      <c r="J181" s="5" t="str">
        <f t="shared" si="22"/>
        <v/>
      </c>
      <c r="K181" s="5">
        <v>222</v>
      </c>
      <c r="M181" s="76">
        <f t="shared" si="17"/>
        <v>167</v>
      </c>
      <c r="N181" s="62">
        <f t="shared" si="18"/>
        <v>0</v>
      </c>
      <c r="O181" s="60" t="b">
        <f t="shared" si="19"/>
        <v>0</v>
      </c>
      <c r="P181" s="60" t="b">
        <f t="shared" si="20"/>
        <v>0</v>
      </c>
      <c r="Q181" s="63" t="str">
        <f t="shared" si="21"/>
        <v/>
      </c>
    </row>
    <row r="182" spans="1:17" s="2" customFormat="1" ht="15.6" x14ac:dyDescent="0.25">
      <c r="A182" s="3" t="s">
        <v>130</v>
      </c>
      <c r="B182" s="3" t="s">
        <v>43</v>
      </c>
      <c r="C182" s="3" t="s">
        <v>231</v>
      </c>
      <c r="D182" s="4" t="s">
        <v>354</v>
      </c>
      <c r="E182" s="4" t="s">
        <v>408</v>
      </c>
      <c r="F182" s="118"/>
      <c r="G182" s="118"/>
      <c r="H182" s="118"/>
      <c r="I182" s="119"/>
      <c r="J182" s="5" t="str">
        <f t="shared" si="22"/>
        <v/>
      </c>
      <c r="K182" s="5">
        <v>222</v>
      </c>
      <c r="M182" s="76">
        <f t="shared" si="17"/>
        <v>168</v>
      </c>
      <c r="N182" s="62">
        <f t="shared" si="18"/>
        <v>0</v>
      </c>
      <c r="O182" s="60" t="b">
        <f t="shared" si="19"/>
        <v>0</v>
      </c>
      <c r="P182" s="60" t="b">
        <f t="shared" si="20"/>
        <v>0</v>
      </c>
      <c r="Q182" s="63" t="str">
        <f t="shared" si="21"/>
        <v/>
      </c>
    </row>
    <row r="183" spans="1:17" s="2" customFormat="1" ht="15.6" x14ac:dyDescent="0.25">
      <c r="A183" s="3" t="s">
        <v>130</v>
      </c>
      <c r="B183" s="3" t="s">
        <v>43</v>
      </c>
      <c r="C183" s="3" t="s">
        <v>232</v>
      </c>
      <c r="D183" s="4" t="s">
        <v>355</v>
      </c>
      <c r="E183" s="4" t="s">
        <v>409</v>
      </c>
      <c r="F183" s="118"/>
      <c r="G183" s="96"/>
      <c r="H183" s="96"/>
      <c r="I183" s="119"/>
      <c r="J183" s="5" t="str">
        <f t="shared" si="22"/>
        <v/>
      </c>
      <c r="K183" s="5">
        <v>222</v>
      </c>
      <c r="M183" s="76">
        <f t="shared" si="17"/>
        <v>169</v>
      </c>
      <c r="N183" s="62">
        <f t="shared" si="18"/>
        <v>0</v>
      </c>
      <c r="O183" s="60" t="b">
        <f t="shared" si="19"/>
        <v>0</v>
      </c>
      <c r="P183" s="60" t="b">
        <f t="shared" si="20"/>
        <v>0</v>
      </c>
      <c r="Q183" s="63" t="str">
        <f t="shared" si="21"/>
        <v/>
      </c>
    </row>
    <row r="184" spans="1:17" s="2" customFormat="1" ht="15.6" x14ac:dyDescent="0.25">
      <c r="A184" s="3" t="s">
        <v>130</v>
      </c>
      <c r="B184" s="3" t="s">
        <v>43</v>
      </c>
      <c r="C184" s="3" t="s">
        <v>232</v>
      </c>
      <c r="D184" s="4" t="s">
        <v>355</v>
      </c>
      <c r="E184" s="4" t="s">
        <v>563</v>
      </c>
      <c r="F184" s="96"/>
      <c r="G184" s="118"/>
      <c r="H184" s="118"/>
      <c r="I184" s="119"/>
      <c r="J184" s="5" t="str">
        <f t="shared" si="22"/>
        <v/>
      </c>
      <c r="K184" s="5" t="s">
        <v>295</v>
      </c>
      <c r="M184" s="76">
        <f t="shared" si="17"/>
        <v>170</v>
      </c>
      <c r="N184" s="62">
        <f t="shared" si="18"/>
        <v>0</v>
      </c>
      <c r="O184" s="60" t="b">
        <f t="shared" si="19"/>
        <v>0</v>
      </c>
      <c r="P184" s="60" t="b">
        <f t="shared" si="20"/>
        <v>0</v>
      </c>
      <c r="Q184" s="63" t="str">
        <f t="shared" si="21"/>
        <v/>
      </c>
    </row>
    <row r="185" spans="1:17" s="2" customFormat="1" ht="15.6" x14ac:dyDescent="0.25">
      <c r="A185" s="3" t="s">
        <v>130</v>
      </c>
      <c r="B185" s="3" t="s">
        <v>149</v>
      </c>
      <c r="C185" s="3" t="s">
        <v>231</v>
      </c>
      <c r="D185" s="4" t="s">
        <v>354</v>
      </c>
      <c r="E185" s="4" t="s">
        <v>408</v>
      </c>
      <c r="F185" s="81"/>
      <c r="G185" s="118"/>
      <c r="H185" s="118"/>
      <c r="I185" s="119"/>
      <c r="J185" s="5" t="str">
        <f t="shared" si="22"/>
        <v/>
      </c>
      <c r="K185" s="5" t="s">
        <v>295</v>
      </c>
      <c r="M185" s="76">
        <f t="shared" si="17"/>
        <v>171</v>
      </c>
      <c r="N185" s="62">
        <f t="shared" si="18"/>
        <v>0</v>
      </c>
      <c r="O185" s="60" t="b">
        <f t="shared" si="19"/>
        <v>0</v>
      </c>
      <c r="P185" s="60" t="b">
        <f t="shared" si="20"/>
        <v>0</v>
      </c>
      <c r="Q185" s="63" t="str">
        <f t="shared" si="21"/>
        <v/>
      </c>
    </row>
    <row r="186" spans="1:17" s="2" customFormat="1" ht="15.6" x14ac:dyDescent="0.25">
      <c r="A186" s="3" t="s">
        <v>130</v>
      </c>
      <c r="B186" s="3" t="s">
        <v>35</v>
      </c>
      <c r="C186" s="3" t="s">
        <v>231</v>
      </c>
      <c r="D186" s="4" t="s">
        <v>354</v>
      </c>
      <c r="E186" s="4" t="s">
        <v>408</v>
      </c>
      <c r="F186" s="118"/>
      <c r="G186" s="118"/>
      <c r="H186" s="118"/>
      <c r="I186" s="119"/>
      <c r="J186" s="5" t="str">
        <f t="shared" si="22"/>
        <v/>
      </c>
      <c r="K186" s="5">
        <v>224</v>
      </c>
      <c r="M186" s="76">
        <f t="shared" si="17"/>
        <v>172</v>
      </c>
      <c r="N186" s="62">
        <f t="shared" si="18"/>
        <v>0</v>
      </c>
      <c r="O186" s="60" t="b">
        <f t="shared" si="19"/>
        <v>0</v>
      </c>
      <c r="P186" s="60" t="b">
        <f t="shared" si="20"/>
        <v>0</v>
      </c>
      <c r="Q186" s="63" t="str">
        <f t="shared" si="21"/>
        <v/>
      </c>
    </row>
    <row r="187" spans="1:17" s="2" customFormat="1" ht="15.6" x14ac:dyDescent="0.25">
      <c r="A187" s="3" t="s">
        <v>130</v>
      </c>
      <c r="B187" s="3" t="s">
        <v>35</v>
      </c>
      <c r="C187" s="3" t="s">
        <v>232</v>
      </c>
      <c r="D187" s="4" t="s">
        <v>355</v>
      </c>
      <c r="E187" s="4" t="s">
        <v>409</v>
      </c>
      <c r="F187" s="118"/>
      <c r="G187" s="96"/>
      <c r="H187" s="96"/>
      <c r="I187" s="119"/>
      <c r="J187" s="5" t="str">
        <f t="shared" si="22"/>
        <v/>
      </c>
      <c r="K187" s="5">
        <v>224</v>
      </c>
      <c r="M187" s="76">
        <f t="shared" si="17"/>
        <v>173</v>
      </c>
      <c r="N187" s="62">
        <f t="shared" si="18"/>
        <v>0</v>
      </c>
      <c r="O187" s="60" t="b">
        <f t="shared" si="19"/>
        <v>0</v>
      </c>
      <c r="P187" s="60" t="b">
        <f t="shared" si="20"/>
        <v>0</v>
      </c>
      <c r="Q187" s="63" t="str">
        <f t="shared" si="21"/>
        <v/>
      </c>
    </row>
    <row r="188" spans="1:17" s="2" customFormat="1" ht="15.6" x14ac:dyDescent="0.25">
      <c r="A188" s="3" t="s">
        <v>130</v>
      </c>
      <c r="B188" s="3" t="s">
        <v>35</v>
      </c>
      <c r="C188" s="3" t="s">
        <v>232</v>
      </c>
      <c r="D188" s="4" t="s">
        <v>355</v>
      </c>
      <c r="E188" s="4" t="s">
        <v>563</v>
      </c>
      <c r="F188" s="96"/>
      <c r="G188" s="118"/>
      <c r="H188" s="118"/>
      <c r="I188" s="119"/>
      <c r="J188" s="5" t="str">
        <f t="shared" si="22"/>
        <v/>
      </c>
      <c r="K188" s="5" t="s">
        <v>295</v>
      </c>
      <c r="M188" s="76">
        <f t="shared" si="17"/>
        <v>174</v>
      </c>
      <c r="N188" s="62">
        <f t="shared" si="18"/>
        <v>0</v>
      </c>
      <c r="O188" s="60" t="b">
        <f t="shared" si="19"/>
        <v>0</v>
      </c>
      <c r="P188" s="60" t="b">
        <f t="shared" si="20"/>
        <v>0</v>
      </c>
      <c r="Q188" s="63" t="str">
        <f t="shared" si="21"/>
        <v/>
      </c>
    </row>
    <row r="189" spans="1:17" s="2" customFormat="1" ht="15.6" x14ac:dyDescent="0.25">
      <c r="A189" s="3" t="s">
        <v>130</v>
      </c>
      <c r="B189" s="3" t="s">
        <v>29</v>
      </c>
      <c r="C189" s="3" t="s">
        <v>231</v>
      </c>
      <c r="D189" s="4" t="s">
        <v>354</v>
      </c>
      <c r="E189" s="4" t="s">
        <v>408</v>
      </c>
      <c r="F189" s="118"/>
      <c r="G189" s="118"/>
      <c r="H189" s="118"/>
      <c r="I189" s="119"/>
      <c r="J189" s="5" t="str">
        <f t="shared" si="22"/>
        <v/>
      </c>
      <c r="K189" s="5">
        <v>226</v>
      </c>
      <c r="M189" s="76">
        <f t="shared" si="17"/>
        <v>175</v>
      </c>
      <c r="N189" s="62">
        <f t="shared" si="18"/>
        <v>0</v>
      </c>
      <c r="O189" s="60" t="b">
        <f t="shared" si="19"/>
        <v>0</v>
      </c>
      <c r="P189" s="60" t="b">
        <f t="shared" si="20"/>
        <v>0</v>
      </c>
      <c r="Q189" s="63" t="str">
        <f t="shared" si="21"/>
        <v/>
      </c>
    </row>
    <row r="190" spans="1:17" s="2" customFormat="1" ht="15.6" x14ac:dyDescent="0.25">
      <c r="A190" s="3" t="s">
        <v>130</v>
      </c>
      <c r="B190" s="3" t="s">
        <v>29</v>
      </c>
      <c r="C190" s="3" t="s">
        <v>232</v>
      </c>
      <c r="D190" s="4" t="s">
        <v>355</v>
      </c>
      <c r="E190" s="4" t="s">
        <v>409</v>
      </c>
      <c r="F190" s="118"/>
      <c r="G190" s="96"/>
      <c r="H190" s="96"/>
      <c r="I190" s="119"/>
      <c r="J190" s="5" t="str">
        <f t="shared" si="22"/>
        <v/>
      </c>
      <c r="K190" s="5">
        <v>226</v>
      </c>
      <c r="M190" s="76">
        <f t="shared" si="17"/>
        <v>176</v>
      </c>
      <c r="N190" s="62">
        <f t="shared" si="18"/>
        <v>0</v>
      </c>
      <c r="O190" s="60" t="b">
        <f t="shared" si="19"/>
        <v>0</v>
      </c>
      <c r="P190" s="60" t="b">
        <f t="shared" si="20"/>
        <v>0</v>
      </c>
      <c r="Q190" s="63" t="str">
        <f t="shared" si="21"/>
        <v/>
      </c>
    </row>
    <row r="191" spans="1:17" s="2" customFormat="1" ht="15.6" x14ac:dyDescent="0.25">
      <c r="A191" s="3" t="s">
        <v>130</v>
      </c>
      <c r="B191" s="3" t="s">
        <v>29</v>
      </c>
      <c r="C191" s="3" t="s">
        <v>232</v>
      </c>
      <c r="D191" s="4" t="s">
        <v>355</v>
      </c>
      <c r="E191" s="4" t="s">
        <v>563</v>
      </c>
      <c r="F191" s="96"/>
      <c r="G191" s="118"/>
      <c r="H191" s="118"/>
      <c r="I191" s="119"/>
      <c r="J191" s="5" t="str">
        <f t="shared" si="22"/>
        <v/>
      </c>
      <c r="K191" s="5" t="s">
        <v>295</v>
      </c>
      <c r="M191" s="76">
        <f t="shared" si="17"/>
        <v>177</v>
      </c>
      <c r="N191" s="62">
        <f t="shared" si="18"/>
        <v>0</v>
      </c>
      <c r="O191" s="60" t="b">
        <f t="shared" si="19"/>
        <v>0</v>
      </c>
      <c r="P191" s="60" t="b">
        <f t="shared" si="20"/>
        <v>0</v>
      </c>
      <c r="Q191" s="63" t="str">
        <f t="shared" si="21"/>
        <v/>
      </c>
    </row>
    <row r="192" spans="1:17" s="2" customFormat="1" ht="15.6" x14ac:dyDescent="0.25">
      <c r="A192" s="3" t="s">
        <v>130</v>
      </c>
      <c r="B192" s="3" t="s">
        <v>115</v>
      </c>
      <c r="C192" s="3" t="s">
        <v>232</v>
      </c>
      <c r="D192" s="4" t="s">
        <v>355</v>
      </c>
      <c r="E192" s="4" t="s">
        <v>409</v>
      </c>
      <c r="F192" s="118"/>
      <c r="G192" s="96"/>
      <c r="H192" s="96"/>
      <c r="I192" s="119"/>
      <c r="J192" s="5" t="str">
        <f t="shared" si="22"/>
        <v/>
      </c>
      <c r="K192" s="5">
        <v>227</v>
      </c>
      <c r="M192" s="76">
        <f t="shared" si="17"/>
        <v>178</v>
      </c>
      <c r="N192" s="62">
        <f t="shared" si="18"/>
        <v>0</v>
      </c>
      <c r="O192" s="60" t="b">
        <f t="shared" si="19"/>
        <v>0</v>
      </c>
      <c r="P192" s="60" t="b">
        <f t="shared" si="20"/>
        <v>0</v>
      </c>
      <c r="Q192" s="63" t="str">
        <f t="shared" si="21"/>
        <v/>
      </c>
    </row>
    <row r="193" spans="1:17" s="2" customFormat="1" ht="15.6" x14ac:dyDescent="0.25">
      <c r="A193" s="3" t="s">
        <v>130</v>
      </c>
      <c r="B193" s="3" t="s">
        <v>115</v>
      </c>
      <c r="C193" s="3" t="s">
        <v>232</v>
      </c>
      <c r="D193" s="4" t="s">
        <v>355</v>
      </c>
      <c r="E193" s="4" t="s">
        <v>563</v>
      </c>
      <c r="F193" s="96"/>
      <c r="G193" s="118"/>
      <c r="H193" s="118"/>
      <c r="I193" s="119"/>
      <c r="J193" s="5" t="str">
        <f t="shared" si="22"/>
        <v/>
      </c>
      <c r="K193" s="5" t="s">
        <v>295</v>
      </c>
      <c r="M193" s="76">
        <f t="shared" si="17"/>
        <v>179</v>
      </c>
      <c r="N193" s="62">
        <f t="shared" si="18"/>
        <v>0</v>
      </c>
      <c r="O193" s="60" t="b">
        <f t="shared" si="19"/>
        <v>0</v>
      </c>
      <c r="P193" s="60" t="b">
        <f t="shared" si="20"/>
        <v>0</v>
      </c>
      <c r="Q193" s="63" t="str">
        <f t="shared" si="21"/>
        <v/>
      </c>
    </row>
    <row r="194" spans="1:17" s="2" customFormat="1" ht="15.6" x14ac:dyDescent="0.25">
      <c r="A194" s="3" t="s">
        <v>130</v>
      </c>
      <c r="B194" s="3" t="s">
        <v>116</v>
      </c>
      <c r="C194" s="3" t="s">
        <v>232</v>
      </c>
      <c r="D194" s="4" t="s">
        <v>355</v>
      </c>
      <c r="E194" s="4" t="s">
        <v>409</v>
      </c>
      <c r="F194" s="118"/>
      <c r="G194" s="96"/>
      <c r="H194" s="96"/>
      <c r="I194" s="119"/>
      <c r="J194" s="5" t="str">
        <f t="shared" si="22"/>
        <v/>
      </c>
      <c r="K194" s="5">
        <v>228</v>
      </c>
      <c r="M194" s="76">
        <f t="shared" si="17"/>
        <v>180</v>
      </c>
      <c r="N194" s="62">
        <f t="shared" si="18"/>
        <v>0</v>
      </c>
      <c r="O194" s="60" t="b">
        <f t="shared" si="19"/>
        <v>0</v>
      </c>
      <c r="P194" s="60" t="b">
        <f t="shared" si="20"/>
        <v>0</v>
      </c>
      <c r="Q194" s="63" t="str">
        <f t="shared" si="21"/>
        <v/>
      </c>
    </row>
    <row r="195" spans="1:17" s="2" customFormat="1" ht="15.6" x14ac:dyDescent="0.25">
      <c r="A195" s="3" t="s">
        <v>130</v>
      </c>
      <c r="B195" s="3" t="s">
        <v>116</v>
      </c>
      <c r="C195" s="3" t="s">
        <v>232</v>
      </c>
      <c r="D195" s="4" t="s">
        <v>355</v>
      </c>
      <c r="E195" s="4" t="s">
        <v>563</v>
      </c>
      <c r="F195" s="96"/>
      <c r="G195" s="118"/>
      <c r="H195" s="118"/>
      <c r="I195" s="119"/>
      <c r="J195" s="5" t="str">
        <f t="shared" si="22"/>
        <v/>
      </c>
      <c r="K195" s="5" t="s">
        <v>295</v>
      </c>
      <c r="M195" s="76">
        <f t="shared" si="17"/>
        <v>181</v>
      </c>
      <c r="N195" s="62">
        <f t="shared" si="18"/>
        <v>0</v>
      </c>
      <c r="O195" s="60" t="b">
        <f t="shared" si="19"/>
        <v>0</v>
      </c>
      <c r="P195" s="60" t="b">
        <f t="shared" si="20"/>
        <v>0</v>
      </c>
      <c r="Q195" s="63" t="str">
        <f t="shared" si="21"/>
        <v/>
      </c>
    </row>
    <row r="196" spans="1:17" s="2" customFormat="1" ht="15.6" x14ac:dyDescent="0.25">
      <c r="A196" s="3" t="s">
        <v>130</v>
      </c>
      <c r="B196" s="3" t="s">
        <v>117</v>
      </c>
      <c r="C196" s="3" t="s">
        <v>232</v>
      </c>
      <c r="D196" s="4" t="s">
        <v>355</v>
      </c>
      <c r="E196" s="4" t="s">
        <v>409</v>
      </c>
      <c r="F196" s="118"/>
      <c r="G196" s="96"/>
      <c r="H196" s="96"/>
      <c r="I196" s="119"/>
      <c r="J196" s="5" t="str">
        <f t="shared" si="22"/>
        <v/>
      </c>
      <c r="K196" s="5">
        <v>229</v>
      </c>
      <c r="M196" s="76">
        <f t="shared" si="17"/>
        <v>182</v>
      </c>
      <c r="N196" s="62">
        <f t="shared" si="18"/>
        <v>0</v>
      </c>
      <c r="O196" s="60" t="b">
        <f t="shared" si="19"/>
        <v>0</v>
      </c>
      <c r="P196" s="60" t="b">
        <f t="shared" si="20"/>
        <v>0</v>
      </c>
      <c r="Q196" s="63" t="str">
        <f t="shared" si="21"/>
        <v/>
      </c>
    </row>
    <row r="197" spans="1:17" s="2" customFormat="1" ht="15.6" x14ac:dyDescent="0.25">
      <c r="A197" s="3" t="s">
        <v>130</v>
      </c>
      <c r="B197" s="3" t="s">
        <v>117</v>
      </c>
      <c r="C197" s="3" t="s">
        <v>232</v>
      </c>
      <c r="D197" s="4" t="s">
        <v>355</v>
      </c>
      <c r="E197" s="4" t="s">
        <v>563</v>
      </c>
      <c r="F197" s="96"/>
      <c r="G197" s="118"/>
      <c r="H197" s="118"/>
      <c r="I197" s="119"/>
      <c r="J197" s="5" t="str">
        <f t="shared" si="22"/>
        <v/>
      </c>
      <c r="K197" s="5" t="s">
        <v>295</v>
      </c>
      <c r="M197" s="76">
        <f t="shared" si="17"/>
        <v>183</v>
      </c>
      <c r="N197" s="62">
        <f t="shared" si="18"/>
        <v>0</v>
      </c>
      <c r="O197" s="60" t="b">
        <f t="shared" si="19"/>
        <v>0</v>
      </c>
      <c r="P197" s="60" t="b">
        <f t="shared" si="20"/>
        <v>0</v>
      </c>
      <c r="Q197" s="63" t="str">
        <f t="shared" si="21"/>
        <v/>
      </c>
    </row>
    <row r="198" spans="1:17" s="2" customFormat="1" ht="15.6" x14ac:dyDescent="0.25">
      <c r="A198" s="3" t="s">
        <v>130</v>
      </c>
      <c r="B198" s="3" t="s">
        <v>118</v>
      </c>
      <c r="C198" s="3" t="s">
        <v>232</v>
      </c>
      <c r="D198" s="4" t="s">
        <v>355</v>
      </c>
      <c r="E198" s="4" t="s">
        <v>409</v>
      </c>
      <c r="F198" s="118"/>
      <c r="G198" s="96"/>
      <c r="H198" s="96"/>
      <c r="I198" s="119"/>
      <c r="J198" s="5" t="str">
        <f t="shared" si="22"/>
        <v/>
      </c>
      <c r="K198" s="5">
        <v>230</v>
      </c>
      <c r="M198" s="76">
        <f t="shared" si="17"/>
        <v>184</v>
      </c>
      <c r="N198" s="62">
        <f t="shared" si="18"/>
        <v>0</v>
      </c>
      <c r="O198" s="60" t="b">
        <f t="shared" si="19"/>
        <v>0</v>
      </c>
      <c r="P198" s="60" t="b">
        <f t="shared" si="20"/>
        <v>0</v>
      </c>
      <c r="Q198" s="63" t="str">
        <f t="shared" si="21"/>
        <v/>
      </c>
    </row>
    <row r="199" spans="1:17" s="2" customFormat="1" ht="15.6" x14ac:dyDescent="0.25">
      <c r="A199" s="3" t="s">
        <v>130</v>
      </c>
      <c r="B199" s="3" t="s">
        <v>118</v>
      </c>
      <c r="C199" s="3" t="s">
        <v>232</v>
      </c>
      <c r="D199" s="4" t="s">
        <v>355</v>
      </c>
      <c r="E199" s="4" t="s">
        <v>563</v>
      </c>
      <c r="F199" s="96"/>
      <c r="G199" s="118"/>
      <c r="H199" s="118"/>
      <c r="I199" s="119"/>
      <c r="J199" s="5" t="str">
        <f t="shared" si="22"/>
        <v/>
      </c>
      <c r="K199" s="5" t="s">
        <v>295</v>
      </c>
      <c r="M199" s="76">
        <f t="shared" si="17"/>
        <v>185</v>
      </c>
      <c r="N199" s="62">
        <f t="shared" si="18"/>
        <v>0</v>
      </c>
      <c r="O199" s="60" t="b">
        <f t="shared" si="19"/>
        <v>0</v>
      </c>
      <c r="P199" s="60" t="b">
        <f t="shared" si="20"/>
        <v>0</v>
      </c>
      <c r="Q199" s="63" t="str">
        <f t="shared" si="21"/>
        <v/>
      </c>
    </row>
    <row r="200" spans="1:17" s="2" customFormat="1" ht="15.6" x14ac:dyDescent="0.25">
      <c r="A200" s="3" t="s">
        <v>130</v>
      </c>
      <c r="B200" s="3" t="s">
        <v>119</v>
      </c>
      <c r="C200" s="3" t="s">
        <v>231</v>
      </c>
      <c r="D200" s="4" t="s">
        <v>354</v>
      </c>
      <c r="E200" s="4" t="s">
        <v>408</v>
      </c>
      <c r="F200" s="118"/>
      <c r="G200" s="118"/>
      <c r="H200" s="118"/>
      <c r="I200" s="119"/>
      <c r="J200" s="5" t="str">
        <f t="shared" ref="J200:J250" si="23">IF(Q200="",IF(COUNTA(F200:H200)&gt;0,"X",IF(COUNTA(F200:I200)&gt;0,"S","")),Q200)</f>
        <v/>
      </c>
      <c r="K200" s="5">
        <v>231</v>
      </c>
      <c r="M200" s="76">
        <f t="shared" si="17"/>
        <v>186</v>
      </c>
      <c r="N200" s="62">
        <f t="shared" si="18"/>
        <v>0</v>
      </c>
      <c r="O200" s="60" t="b">
        <f t="shared" si="19"/>
        <v>0</v>
      </c>
      <c r="P200" s="60" t="b">
        <f t="shared" si="20"/>
        <v>0</v>
      </c>
      <c r="Q200" s="63" t="str">
        <f t="shared" si="21"/>
        <v/>
      </c>
    </row>
    <row r="201" spans="1:17" s="2" customFormat="1" ht="15.6" x14ac:dyDescent="0.25">
      <c r="A201" s="3" t="s">
        <v>130</v>
      </c>
      <c r="B201" s="3" t="s">
        <v>119</v>
      </c>
      <c r="C201" s="3" t="s">
        <v>80</v>
      </c>
      <c r="D201" s="4" t="s">
        <v>355</v>
      </c>
      <c r="E201" s="4" t="s">
        <v>409</v>
      </c>
      <c r="F201" s="118"/>
      <c r="G201" s="96"/>
      <c r="H201" s="96"/>
      <c r="I201" s="119"/>
      <c r="J201" s="5" t="str">
        <f t="shared" si="23"/>
        <v/>
      </c>
      <c r="K201" s="5">
        <v>231</v>
      </c>
      <c r="M201" s="76">
        <f t="shared" si="17"/>
        <v>187</v>
      </c>
      <c r="N201" s="62">
        <f t="shared" si="18"/>
        <v>0</v>
      </c>
      <c r="O201" s="60" t="b">
        <f t="shared" si="19"/>
        <v>0</v>
      </c>
      <c r="P201" s="60" t="b">
        <f t="shared" si="20"/>
        <v>0</v>
      </c>
      <c r="Q201" s="63" t="str">
        <f t="shared" si="21"/>
        <v/>
      </c>
    </row>
    <row r="202" spans="1:17" s="2" customFormat="1" ht="15.6" x14ac:dyDescent="0.25">
      <c r="A202" s="3" t="s">
        <v>130</v>
      </c>
      <c r="B202" s="3" t="s">
        <v>119</v>
      </c>
      <c r="C202" s="3" t="s">
        <v>80</v>
      </c>
      <c r="D202" s="4" t="s">
        <v>355</v>
      </c>
      <c r="E202" s="4" t="s">
        <v>563</v>
      </c>
      <c r="F202" s="96"/>
      <c r="G202" s="118"/>
      <c r="H202" s="118"/>
      <c r="I202" s="119"/>
      <c r="J202" s="5" t="str">
        <f t="shared" si="23"/>
        <v/>
      </c>
      <c r="K202" s="5" t="s">
        <v>295</v>
      </c>
      <c r="M202" s="76">
        <f t="shared" si="17"/>
        <v>188</v>
      </c>
      <c r="N202" s="62">
        <f t="shared" si="18"/>
        <v>0</v>
      </c>
      <c r="O202" s="60" t="b">
        <f t="shared" si="19"/>
        <v>0</v>
      </c>
      <c r="P202" s="60" t="b">
        <f t="shared" si="20"/>
        <v>0</v>
      </c>
      <c r="Q202" s="63" t="str">
        <f t="shared" si="21"/>
        <v/>
      </c>
    </row>
    <row r="203" spans="1:17" s="2" customFormat="1" ht="15.6" x14ac:dyDescent="0.25">
      <c r="A203" s="3" t="s">
        <v>130</v>
      </c>
      <c r="B203" s="3" t="s">
        <v>120</v>
      </c>
      <c r="C203" s="3" t="s">
        <v>232</v>
      </c>
      <c r="D203" s="4" t="s">
        <v>355</v>
      </c>
      <c r="E203" s="4" t="s">
        <v>409</v>
      </c>
      <c r="F203" s="118"/>
      <c r="G203" s="96"/>
      <c r="H203" s="96"/>
      <c r="I203" s="119"/>
      <c r="J203" s="5" t="str">
        <f t="shared" si="23"/>
        <v/>
      </c>
      <c r="K203" s="5">
        <v>232</v>
      </c>
      <c r="M203" s="76">
        <f t="shared" si="17"/>
        <v>189</v>
      </c>
      <c r="N203" s="62">
        <f t="shared" si="18"/>
        <v>0</v>
      </c>
      <c r="O203" s="60" t="b">
        <f t="shared" si="19"/>
        <v>0</v>
      </c>
      <c r="P203" s="60" t="b">
        <f t="shared" si="20"/>
        <v>0</v>
      </c>
      <c r="Q203" s="63" t="str">
        <f t="shared" si="21"/>
        <v/>
      </c>
    </row>
    <row r="204" spans="1:17" s="2" customFormat="1" ht="15.6" x14ac:dyDescent="0.25">
      <c r="A204" s="3" t="s">
        <v>130</v>
      </c>
      <c r="B204" s="3" t="s">
        <v>120</v>
      </c>
      <c r="C204" s="3" t="s">
        <v>232</v>
      </c>
      <c r="D204" s="4" t="s">
        <v>355</v>
      </c>
      <c r="E204" s="4" t="s">
        <v>563</v>
      </c>
      <c r="F204" s="96"/>
      <c r="G204" s="118"/>
      <c r="H204" s="118"/>
      <c r="I204" s="119"/>
      <c r="J204" s="5" t="str">
        <f t="shared" si="23"/>
        <v/>
      </c>
      <c r="K204" s="5" t="s">
        <v>295</v>
      </c>
      <c r="M204" s="76">
        <f t="shared" si="17"/>
        <v>190</v>
      </c>
      <c r="N204" s="62">
        <f t="shared" si="18"/>
        <v>0</v>
      </c>
      <c r="O204" s="60" t="b">
        <f t="shared" si="19"/>
        <v>0</v>
      </c>
      <c r="P204" s="60" t="b">
        <f t="shared" si="20"/>
        <v>0</v>
      </c>
      <c r="Q204" s="63" t="str">
        <f t="shared" si="21"/>
        <v/>
      </c>
    </row>
    <row r="205" spans="1:17" s="2" customFormat="1" ht="15.6" x14ac:dyDescent="0.25">
      <c r="A205" s="3" t="s">
        <v>130</v>
      </c>
      <c r="B205" s="3" t="s">
        <v>121</v>
      </c>
      <c r="C205" s="3" t="s">
        <v>232</v>
      </c>
      <c r="D205" s="4" t="s">
        <v>355</v>
      </c>
      <c r="E205" s="4" t="s">
        <v>409</v>
      </c>
      <c r="F205" s="118"/>
      <c r="G205" s="96"/>
      <c r="H205" s="96"/>
      <c r="I205" s="119"/>
      <c r="J205" s="5" t="str">
        <f t="shared" si="23"/>
        <v/>
      </c>
      <c r="K205" s="5">
        <v>233</v>
      </c>
      <c r="M205" s="76">
        <f t="shared" si="17"/>
        <v>191</v>
      </c>
      <c r="N205" s="62">
        <f t="shared" si="18"/>
        <v>0</v>
      </c>
      <c r="O205" s="60" t="b">
        <f t="shared" si="19"/>
        <v>0</v>
      </c>
      <c r="P205" s="60" t="b">
        <f t="shared" si="20"/>
        <v>0</v>
      </c>
      <c r="Q205" s="63" t="str">
        <f t="shared" si="21"/>
        <v/>
      </c>
    </row>
    <row r="206" spans="1:17" s="2" customFormat="1" ht="15.6" x14ac:dyDescent="0.25">
      <c r="A206" s="3" t="s">
        <v>130</v>
      </c>
      <c r="B206" s="3" t="s">
        <v>121</v>
      </c>
      <c r="C206" s="3" t="s">
        <v>232</v>
      </c>
      <c r="D206" s="4" t="s">
        <v>355</v>
      </c>
      <c r="E206" s="4" t="s">
        <v>563</v>
      </c>
      <c r="F206" s="96"/>
      <c r="G206" s="118"/>
      <c r="H206" s="118"/>
      <c r="I206" s="119"/>
      <c r="J206" s="5" t="str">
        <f t="shared" si="23"/>
        <v/>
      </c>
      <c r="K206" s="5" t="s">
        <v>295</v>
      </c>
      <c r="M206" s="76">
        <f t="shared" si="17"/>
        <v>192</v>
      </c>
      <c r="N206" s="62">
        <f t="shared" si="18"/>
        <v>0</v>
      </c>
      <c r="O206" s="60" t="b">
        <f t="shared" si="19"/>
        <v>0</v>
      </c>
      <c r="P206" s="60" t="b">
        <f t="shared" si="20"/>
        <v>0</v>
      </c>
      <c r="Q206" s="63" t="str">
        <f t="shared" si="21"/>
        <v/>
      </c>
    </row>
    <row r="207" spans="1:17" s="2" customFormat="1" ht="15.6" x14ac:dyDescent="0.25">
      <c r="A207" s="3" t="s">
        <v>130</v>
      </c>
      <c r="B207" s="3" t="s">
        <v>122</v>
      </c>
      <c r="C207" s="3" t="s">
        <v>232</v>
      </c>
      <c r="D207" s="4" t="s">
        <v>355</v>
      </c>
      <c r="E207" s="4" t="s">
        <v>409</v>
      </c>
      <c r="F207" s="118"/>
      <c r="G207" s="96"/>
      <c r="H207" s="96"/>
      <c r="I207" s="119"/>
      <c r="J207" s="5" t="str">
        <f t="shared" si="23"/>
        <v/>
      </c>
      <c r="K207" s="5">
        <v>234</v>
      </c>
      <c r="M207" s="76">
        <f t="shared" ref="M207:M270" si="24">M206+1</f>
        <v>193</v>
      </c>
      <c r="N207" s="62">
        <f t="shared" ref="N207:N270" si="25">COUNTA(F207:H207)</f>
        <v>0</v>
      </c>
      <c r="O207" s="60" t="b">
        <f t="shared" si="19"/>
        <v>0</v>
      </c>
      <c r="P207" s="60" t="b">
        <f t="shared" si="20"/>
        <v>0</v>
      </c>
      <c r="Q207" s="63" t="str">
        <f t="shared" si="21"/>
        <v/>
      </c>
    </row>
    <row r="208" spans="1:17" s="2" customFormat="1" ht="15.6" x14ac:dyDescent="0.25">
      <c r="A208" s="3" t="s">
        <v>130</v>
      </c>
      <c r="B208" s="3" t="s">
        <v>122</v>
      </c>
      <c r="C208" s="3" t="s">
        <v>232</v>
      </c>
      <c r="D208" s="4" t="s">
        <v>355</v>
      </c>
      <c r="E208" s="4" t="s">
        <v>563</v>
      </c>
      <c r="F208" s="96"/>
      <c r="G208" s="118"/>
      <c r="H208" s="118"/>
      <c r="I208" s="119"/>
      <c r="J208" s="5" t="str">
        <f t="shared" si="23"/>
        <v/>
      </c>
      <c r="K208" s="5" t="s">
        <v>295</v>
      </c>
      <c r="M208" s="76">
        <f t="shared" si="24"/>
        <v>194</v>
      </c>
      <c r="N208" s="62">
        <f t="shared" si="25"/>
        <v>0</v>
      </c>
      <c r="O208" s="60" t="b">
        <f t="shared" ref="O208:O271" si="26">IF(AND((N208=0),(OR(I208=Q$7,I208=Q$8))),TRUE,FALSE)</f>
        <v>0</v>
      </c>
      <c r="P208" s="60" t="b">
        <f t="shared" ref="P208:P271" si="27">IF(AND(N208&gt;0,I208=Q$9),TRUE,FALSE)</f>
        <v>0</v>
      </c>
      <c r="Q208" s="63" t="str">
        <f t="shared" si="21"/>
        <v/>
      </c>
    </row>
    <row r="209" spans="1:17" s="2" customFormat="1" ht="15.6" x14ac:dyDescent="0.25">
      <c r="A209" s="3" t="s">
        <v>130</v>
      </c>
      <c r="B209" s="10" t="s">
        <v>123</v>
      </c>
      <c r="C209" s="3" t="s">
        <v>231</v>
      </c>
      <c r="D209" s="4" t="s">
        <v>354</v>
      </c>
      <c r="E209" s="4" t="s">
        <v>408</v>
      </c>
      <c r="F209" s="118"/>
      <c r="G209" s="118"/>
      <c r="H209" s="118"/>
      <c r="I209" s="119"/>
      <c r="J209" s="5" t="str">
        <f t="shared" si="23"/>
        <v/>
      </c>
      <c r="K209" s="5">
        <v>235</v>
      </c>
      <c r="M209" s="76">
        <f t="shared" si="24"/>
        <v>195</v>
      </c>
      <c r="N209" s="62">
        <f t="shared" si="25"/>
        <v>0</v>
      </c>
      <c r="O209" s="60" t="b">
        <f t="shared" si="26"/>
        <v>0</v>
      </c>
      <c r="P209" s="60" t="b">
        <f t="shared" si="27"/>
        <v>0</v>
      </c>
      <c r="Q209" s="63" t="str">
        <f t="shared" ref="Q209:Q272" si="28">IF(OR(O209:P209)=TRUE,"PRÜFEN","")</f>
        <v/>
      </c>
    </row>
    <row r="210" spans="1:17" s="2" customFormat="1" ht="15.6" x14ac:dyDescent="0.25">
      <c r="A210" s="3" t="s">
        <v>130</v>
      </c>
      <c r="B210" s="10" t="s">
        <v>123</v>
      </c>
      <c r="C210" s="3" t="s">
        <v>232</v>
      </c>
      <c r="D210" s="4" t="s">
        <v>355</v>
      </c>
      <c r="E210" s="4" t="s">
        <v>409</v>
      </c>
      <c r="F210" s="118"/>
      <c r="G210" s="96"/>
      <c r="H210" s="96"/>
      <c r="I210" s="119"/>
      <c r="J210" s="5" t="str">
        <f t="shared" si="23"/>
        <v/>
      </c>
      <c r="K210" s="5">
        <v>235</v>
      </c>
      <c r="M210" s="76">
        <f t="shared" si="24"/>
        <v>196</v>
      </c>
      <c r="N210" s="62">
        <f t="shared" si="25"/>
        <v>0</v>
      </c>
      <c r="O210" s="60" t="b">
        <f t="shared" si="26"/>
        <v>0</v>
      </c>
      <c r="P210" s="60" t="b">
        <f t="shared" si="27"/>
        <v>0</v>
      </c>
      <c r="Q210" s="63" t="str">
        <f t="shared" si="28"/>
        <v/>
      </c>
    </row>
    <row r="211" spans="1:17" s="2" customFormat="1" ht="15.6" x14ac:dyDescent="0.25">
      <c r="A211" s="3" t="s">
        <v>130</v>
      </c>
      <c r="B211" s="10" t="s">
        <v>123</v>
      </c>
      <c r="C211" s="3" t="s">
        <v>232</v>
      </c>
      <c r="D211" s="4" t="s">
        <v>355</v>
      </c>
      <c r="E211" s="4" t="s">
        <v>563</v>
      </c>
      <c r="F211" s="96"/>
      <c r="G211" s="118"/>
      <c r="H211" s="118"/>
      <c r="I211" s="119"/>
      <c r="J211" s="5" t="str">
        <f t="shared" si="23"/>
        <v/>
      </c>
      <c r="K211" s="5" t="s">
        <v>295</v>
      </c>
      <c r="M211" s="76">
        <f t="shared" si="24"/>
        <v>197</v>
      </c>
      <c r="N211" s="62">
        <f t="shared" si="25"/>
        <v>0</v>
      </c>
      <c r="O211" s="60" t="b">
        <f t="shared" si="26"/>
        <v>0</v>
      </c>
      <c r="P211" s="60" t="b">
        <f t="shared" si="27"/>
        <v>0</v>
      </c>
      <c r="Q211" s="63" t="str">
        <f t="shared" si="28"/>
        <v/>
      </c>
    </row>
    <row r="212" spans="1:17" s="2" customFormat="1" ht="15.6" x14ac:dyDescent="0.25">
      <c r="A212" s="3" t="s">
        <v>130</v>
      </c>
      <c r="B212" s="10" t="s">
        <v>124</v>
      </c>
      <c r="C212" s="3" t="s">
        <v>231</v>
      </c>
      <c r="D212" s="4" t="s">
        <v>354</v>
      </c>
      <c r="E212" s="4" t="s">
        <v>408</v>
      </c>
      <c r="F212" s="118"/>
      <c r="G212" s="118"/>
      <c r="H212" s="118"/>
      <c r="I212" s="119"/>
      <c r="J212" s="5" t="str">
        <f t="shared" si="23"/>
        <v/>
      </c>
      <c r="K212" s="5">
        <v>236</v>
      </c>
      <c r="M212" s="76">
        <f t="shared" si="24"/>
        <v>198</v>
      </c>
      <c r="N212" s="62">
        <f t="shared" si="25"/>
        <v>0</v>
      </c>
      <c r="O212" s="60" t="b">
        <f t="shared" si="26"/>
        <v>0</v>
      </c>
      <c r="P212" s="60" t="b">
        <f t="shared" si="27"/>
        <v>0</v>
      </c>
      <c r="Q212" s="63" t="str">
        <f t="shared" si="28"/>
        <v/>
      </c>
    </row>
    <row r="213" spans="1:17" s="2" customFormat="1" ht="15.6" x14ac:dyDescent="0.25">
      <c r="A213" s="3" t="s">
        <v>130</v>
      </c>
      <c r="B213" s="10" t="s">
        <v>124</v>
      </c>
      <c r="C213" s="3" t="s">
        <v>232</v>
      </c>
      <c r="D213" s="4" t="s">
        <v>355</v>
      </c>
      <c r="E213" s="4" t="s">
        <v>409</v>
      </c>
      <c r="F213" s="118"/>
      <c r="G213" s="96"/>
      <c r="H213" s="96"/>
      <c r="I213" s="119"/>
      <c r="J213" s="5" t="str">
        <f t="shared" si="23"/>
        <v/>
      </c>
      <c r="K213" s="5">
        <v>236</v>
      </c>
      <c r="M213" s="76">
        <f t="shared" si="24"/>
        <v>199</v>
      </c>
      <c r="N213" s="62">
        <f t="shared" si="25"/>
        <v>0</v>
      </c>
      <c r="O213" s="60" t="b">
        <f t="shared" si="26"/>
        <v>0</v>
      </c>
      <c r="P213" s="60" t="b">
        <f t="shared" si="27"/>
        <v>0</v>
      </c>
      <c r="Q213" s="63" t="str">
        <f t="shared" si="28"/>
        <v/>
      </c>
    </row>
    <row r="214" spans="1:17" s="2" customFormat="1" ht="15.6" x14ac:dyDescent="0.25">
      <c r="A214" s="3" t="s">
        <v>130</v>
      </c>
      <c r="B214" s="10" t="s">
        <v>124</v>
      </c>
      <c r="C214" s="3" t="s">
        <v>232</v>
      </c>
      <c r="D214" s="4" t="s">
        <v>355</v>
      </c>
      <c r="E214" s="4" t="s">
        <v>563</v>
      </c>
      <c r="F214" s="96"/>
      <c r="G214" s="118"/>
      <c r="H214" s="118"/>
      <c r="I214" s="119"/>
      <c r="J214" s="5" t="str">
        <f t="shared" si="23"/>
        <v/>
      </c>
      <c r="K214" s="5" t="s">
        <v>295</v>
      </c>
      <c r="M214" s="76">
        <f t="shared" si="24"/>
        <v>200</v>
      </c>
      <c r="N214" s="62">
        <f t="shared" si="25"/>
        <v>0</v>
      </c>
      <c r="O214" s="60" t="b">
        <f t="shared" si="26"/>
        <v>0</v>
      </c>
      <c r="P214" s="60" t="b">
        <f t="shared" si="27"/>
        <v>0</v>
      </c>
      <c r="Q214" s="63" t="str">
        <f t="shared" si="28"/>
        <v/>
      </c>
    </row>
    <row r="215" spans="1:17" s="2" customFormat="1" ht="15.6" x14ac:dyDescent="0.25">
      <c r="A215" s="3" t="s">
        <v>130</v>
      </c>
      <c r="B215" s="10" t="s">
        <v>125</v>
      </c>
      <c r="C215" s="3" t="s">
        <v>232</v>
      </c>
      <c r="D215" s="4" t="s">
        <v>355</v>
      </c>
      <c r="E215" s="4" t="s">
        <v>409</v>
      </c>
      <c r="F215" s="118"/>
      <c r="G215" s="96"/>
      <c r="H215" s="96"/>
      <c r="I215" s="119"/>
      <c r="J215" s="5" t="str">
        <f t="shared" si="23"/>
        <v/>
      </c>
      <c r="K215" s="5">
        <v>237</v>
      </c>
      <c r="M215" s="76">
        <f t="shared" si="24"/>
        <v>201</v>
      </c>
      <c r="N215" s="62">
        <f t="shared" si="25"/>
        <v>0</v>
      </c>
      <c r="O215" s="60" t="b">
        <f t="shared" si="26"/>
        <v>0</v>
      </c>
      <c r="P215" s="60" t="b">
        <f t="shared" si="27"/>
        <v>0</v>
      </c>
      <c r="Q215" s="63" t="str">
        <f t="shared" si="28"/>
        <v/>
      </c>
    </row>
    <row r="216" spans="1:17" s="2" customFormat="1" ht="15.6" x14ac:dyDescent="0.25">
      <c r="A216" s="3" t="s">
        <v>130</v>
      </c>
      <c r="B216" s="10" t="s">
        <v>125</v>
      </c>
      <c r="C216" s="3" t="s">
        <v>232</v>
      </c>
      <c r="D216" s="4" t="s">
        <v>355</v>
      </c>
      <c r="E216" s="4" t="s">
        <v>563</v>
      </c>
      <c r="F216" s="96"/>
      <c r="G216" s="118"/>
      <c r="H216" s="118"/>
      <c r="I216" s="119"/>
      <c r="J216" s="5" t="str">
        <f t="shared" si="23"/>
        <v/>
      </c>
      <c r="K216" s="5" t="s">
        <v>295</v>
      </c>
      <c r="M216" s="76">
        <f t="shared" si="24"/>
        <v>202</v>
      </c>
      <c r="N216" s="62">
        <f t="shared" si="25"/>
        <v>0</v>
      </c>
      <c r="O216" s="60" t="b">
        <f t="shared" si="26"/>
        <v>0</v>
      </c>
      <c r="P216" s="60" t="b">
        <f t="shared" si="27"/>
        <v>0</v>
      </c>
      <c r="Q216" s="63" t="str">
        <f t="shared" si="28"/>
        <v/>
      </c>
    </row>
    <row r="217" spans="1:17" s="2" customFormat="1" ht="15.6" x14ac:dyDescent="0.25">
      <c r="A217" s="3" t="s">
        <v>130</v>
      </c>
      <c r="B217" s="10" t="s">
        <v>31</v>
      </c>
      <c r="C217" s="3" t="s">
        <v>249</v>
      </c>
      <c r="D217" s="4" t="s">
        <v>376</v>
      </c>
      <c r="E217" s="4" t="s">
        <v>596</v>
      </c>
      <c r="F217" s="81"/>
      <c r="G217" s="118"/>
      <c r="H217" s="118"/>
      <c r="I217" s="119"/>
      <c r="J217" s="5" t="str">
        <f t="shared" si="23"/>
        <v/>
      </c>
      <c r="K217" s="5" t="s">
        <v>295</v>
      </c>
      <c r="M217" s="76">
        <f t="shared" si="24"/>
        <v>203</v>
      </c>
      <c r="N217" s="62">
        <f t="shared" si="25"/>
        <v>0</v>
      </c>
      <c r="O217" s="60" t="b">
        <f t="shared" si="26"/>
        <v>0</v>
      </c>
      <c r="P217" s="60" t="b">
        <f t="shared" si="27"/>
        <v>0</v>
      </c>
      <c r="Q217" s="63" t="str">
        <f t="shared" si="28"/>
        <v/>
      </c>
    </row>
    <row r="218" spans="1:17" s="2" customFormat="1" ht="15.6" x14ac:dyDescent="0.25">
      <c r="A218" s="3" t="s">
        <v>130</v>
      </c>
      <c r="B218" s="10" t="s">
        <v>31</v>
      </c>
      <c r="C218" s="3" t="s">
        <v>231</v>
      </c>
      <c r="D218" s="4" t="s">
        <v>354</v>
      </c>
      <c r="E218" s="4" t="s">
        <v>408</v>
      </c>
      <c r="F218" s="81"/>
      <c r="G218" s="118"/>
      <c r="H218" s="118"/>
      <c r="I218" s="119"/>
      <c r="J218" s="5" t="str">
        <f t="shared" si="23"/>
        <v/>
      </c>
      <c r="K218" s="5" t="s">
        <v>295</v>
      </c>
      <c r="M218" s="76">
        <f t="shared" si="24"/>
        <v>204</v>
      </c>
      <c r="N218" s="62">
        <f t="shared" si="25"/>
        <v>0</v>
      </c>
      <c r="O218" s="60" t="b">
        <f t="shared" si="26"/>
        <v>0</v>
      </c>
      <c r="P218" s="60" t="b">
        <f t="shared" si="27"/>
        <v>0</v>
      </c>
      <c r="Q218" s="63" t="str">
        <f t="shared" si="28"/>
        <v/>
      </c>
    </row>
    <row r="219" spans="1:17" s="2" customFormat="1" ht="15.6" x14ac:dyDescent="0.25">
      <c r="A219" s="3" t="s">
        <v>130</v>
      </c>
      <c r="B219" s="10" t="s">
        <v>31</v>
      </c>
      <c r="C219" s="3" t="s">
        <v>232</v>
      </c>
      <c r="D219" s="4" t="s">
        <v>355</v>
      </c>
      <c r="E219" s="4" t="s">
        <v>563</v>
      </c>
      <c r="F219" s="81"/>
      <c r="G219" s="118"/>
      <c r="H219" s="118"/>
      <c r="I219" s="119"/>
      <c r="J219" s="5" t="str">
        <f t="shared" si="23"/>
        <v/>
      </c>
      <c r="K219" s="5" t="s">
        <v>295</v>
      </c>
      <c r="M219" s="76">
        <f t="shared" si="24"/>
        <v>205</v>
      </c>
      <c r="N219" s="62">
        <f t="shared" si="25"/>
        <v>0</v>
      </c>
      <c r="O219" s="60" t="b">
        <f t="shared" si="26"/>
        <v>0</v>
      </c>
      <c r="P219" s="60" t="b">
        <f t="shared" si="27"/>
        <v>0</v>
      </c>
      <c r="Q219" s="63" t="str">
        <f t="shared" si="28"/>
        <v/>
      </c>
    </row>
    <row r="220" spans="1:17" s="2" customFormat="1" ht="15.6" x14ac:dyDescent="0.25">
      <c r="A220" s="3" t="s">
        <v>130</v>
      </c>
      <c r="B220" s="10" t="s">
        <v>31</v>
      </c>
      <c r="C220" s="3" t="s">
        <v>81</v>
      </c>
      <c r="D220" s="4" t="s">
        <v>362</v>
      </c>
      <c r="E220" s="4" t="s">
        <v>417</v>
      </c>
      <c r="F220" s="81"/>
      <c r="G220" s="118"/>
      <c r="H220" s="118"/>
      <c r="I220" s="119"/>
      <c r="J220" s="5" t="str">
        <f t="shared" si="23"/>
        <v/>
      </c>
      <c r="K220" s="5" t="s">
        <v>295</v>
      </c>
      <c r="M220" s="76">
        <f t="shared" si="24"/>
        <v>206</v>
      </c>
      <c r="N220" s="62">
        <f t="shared" si="25"/>
        <v>0</v>
      </c>
      <c r="O220" s="60" t="b">
        <f t="shared" si="26"/>
        <v>0</v>
      </c>
      <c r="P220" s="60" t="b">
        <f t="shared" si="27"/>
        <v>0</v>
      </c>
      <c r="Q220" s="63" t="str">
        <f t="shared" si="28"/>
        <v/>
      </c>
    </row>
    <row r="221" spans="1:17" s="2" customFormat="1" ht="15.6" x14ac:dyDescent="0.25">
      <c r="A221" s="3" t="s">
        <v>130</v>
      </c>
      <c r="B221" s="10" t="s">
        <v>31</v>
      </c>
      <c r="C221" s="3" t="s">
        <v>250</v>
      </c>
      <c r="D221" s="4" t="s">
        <v>390</v>
      </c>
      <c r="E221" s="4" t="s">
        <v>597</v>
      </c>
      <c r="F221" s="81"/>
      <c r="G221" s="118"/>
      <c r="H221" s="118"/>
      <c r="I221" s="119"/>
      <c r="J221" s="5" t="str">
        <f t="shared" si="23"/>
        <v/>
      </c>
      <c r="K221" s="5" t="s">
        <v>295</v>
      </c>
      <c r="M221" s="76">
        <f t="shared" si="24"/>
        <v>207</v>
      </c>
      <c r="N221" s="62">
        <f t="shared" si="25"/>
        <v>0</v>
      </c>
      <c r="O221" s="60" t="b">
        <f t="shared" si="26"/>
        <v>0</v>
      </c>
      <c r="P221" s="60" t="b">
        <f t="shared" si="27"/>
        <v>0</v>
      </c>
      <c r="Q221" s="63" t="str">
        <f t="shared" si="28"/>
        <v/>
      </c>
    </row>
    <row r="222" spans="1:17" s="2" customFormat="1" ht="15.6" x14ac:dyDescent="0.25">
      <c r="A222" s="3" t="s">
        <v>130</v>
      </c>
      <c r="B222" s="10" t="s">
        <v>36</v>
      </c>
      <c r="C222" s="3" t="s">
        <v>189</v>
      </c>
      <c r="D222" s="4" t="s">
        <v>377</v>
      </c>
      <c r="E222" s="4" t="s">
        <v>433</v>
      </c>
      <c r="F222" s="81"/>
      <c r="G222" s="118"/>
      <c r="H222" s="118"/>
      <c r="I222" s="119"/>
      <c r="J222" s="5" t="str">
        <f t="shared" si="23"/>
        <v/>
      </c>
      <c r="K222" s="5" t="s">
        <v>295</v>
      </c>
      <c r="M222" s="76">
        <f t="shared" si="24"/>
        <v>208</v>
      </c>
      <c r="N222" s="62">
        <f t="shared" si="25"/>
        <v>0</v>
      </c>
      <c r="O222" s="60" t="b">
        <f t="shared" si="26"/>
        <v>0</v>
      </c>
      <c r="P222" s="60" t="b">
        <f t="shared" si="27"/>
        <v>0</v>
      </c>
      <c r="Q222" s="63" t="str">
        <f t="shared" si="28"/>
        <v/>
      </c>
    </row>
    <row r="223" spans="1:17" s="2" customFormat="1" ht="15.6" x14ac:dyDescent="0.25">
      <c r="A223" s="3" t="s">
        <v>130</v>
      </c>
      <c r="B223" s="10" t="s">
        <v>36</v>
      </c>
      <c r="C223" s="3" t="s">
        <v>231</v>
      </c>
      <c r="D223" s="4" t="s">
        <v>354</v>
      </c>
      <c r="E223" s="4" t="s">
        <v>408</v>
      </c>
      <c r="F223" s="81"/>
      <c r="G223" s="118"/>
      <c r="H223" s="118"/>
      <c r="I223" s="119"/>
      <c r="J223" s="5" t="str">
        <f t="shared" si="23"/>
        <v/>
      </c>
      <c r="K223" s="5" t="s">
        <v>295</v>
      </c>
      <c r="M223" s="76">
        <f t="shared" si="24"/>
        <v>209</v>
      </c>
      <c r="N223" s="62">
        <f t="shared" si="25"/>
        <v>0</v>
      </c>
      <c r="O223" s="60" t="b">
        <f t="shared" si="26"/>
        <v>0</v>
      </c>
      <c r="P223" s="60" t="b">
        <f t="shared" si="27"/>
        <v>0</v>
      </c>
      <c r="Q223" s="63" t="str">
        <f t="shared" si="28"/>
        <v/>
      </c>
    </row>
    <row r="224" spans="1:17" s="2" customFormat="1" ht="15.6" x14ac:dyDescent="0.25">
      <c r="A224" s="3" t="s">
        <v>130</v>
      </c>
      <c r="B224" s="10" t="s">
        <v>36</v>
      </c>
      <c r="C224" s="3" t="s">
        <v>232</v>
      </c>
      <c r="D224" s="4" t="s">
        <v>355</v>
      </c>
      <c r="E224" s="4" t="s">
        <v>563</v>
      </c>
      <c r="F224" s="81"/>
      <c r="G224" s="118"/>
      <c r="H224" s="118"/>
      <c r="I224" s="119"/>
      <c r="J224" s="5" t="str">
        <f t="shared" si="23"/>
        <v/>
      </c>
      <c r="K224" s="5" t="s">
        <v>295</v>
      </c>
      <c r="M224" s="76">
        <f t="shared" si="24"/>
        <v>210</v>
      </c>
      <c r="N224" s="62">
        <f t="shared" si="25"/>
        <v>0</v>
      </c>
      <c r="O224" s="60" t="b">
        <f t="shared" si="26"/>
        <v>0</v>
      </c>
      <c r="P224" s="60" t="b">
        <f t="shared" si="27"/>
        <v>0</v>
      </c>
      <c r="Q224" s="63" t="str">
        <f t="shared" si="28"/>
        <v/>
      </c>
    </row>
    <row r="225" spans="1:17" s="2" customFormat="1" ht="15.6" x14ac:dyDescent="0.25">
      <c r="A225" s="3" t="s">
        <v>130</v>
      </c>
      <c r="B225" s="10" t="s">
        <v>36</v>
      </c>
      <c r="C225" s="3" t="s">
        <v>81</v>
      </c>
      <c r="D225" s="4" t="s">
        <v>362</v>
      </c>
      <c r="E225" s="4" t="s">
        <v>417</v>
      </c>
      <c r="F225" s="81"/>
      <c r="G225" s="118"/>
      <c r="H225" s="118"/>
      <c r="I225" s="119"/>
      <c r="J225" s="5" t="str">
        <f t="shared" si="23"/>
        <v/>
      </c>
      <c r="K225" s="5" t="s">
        <v>295</v>
      </c>
      <c r="M225" s="76">
        <f t="shared" si="24"/>
        <v>211</v>
      </c>
      <c r="N225" s="62">
        <f t="shared" si="25"/>
        <v>0</v>
      </c>
      <c r="O225" s="60" t="b">
        <f t="shared" si="26"/>
        <v>0</v>
      </c>
      <c r="P225" s="60" t="b">
        <f t="shared" si="27"/>
        <v>0</v>
      </c>
      <c r="Q225" s="63" t="str">
        <f t="shared" si="28"/>
        <v/>
      </c>
    </row>
    <row r="226" spans="1:17" s="2" customFormat="1" ht="15.6" x14ac:dyDescent="0.25">
      <c r="A226" s="3" t="s">
        <v>130</v>
      </c>
      <c r="B226" s="10" t="s">
        <v>38</v>
      </c>
      <c r="C226" s="3" t="s">
        <v>249</v>
      </c>
      <c r="D226" s="4" t="s">
        <v>376</v>
      </c>
      <c r="E226" s="4" t="s">
        <v>596</v>
      </c>
      <c r="F226" s="81"/>
      <c r="G226" s="118"/>
      <c r="H226" s="118"/>
      <c r="I226" s="119"/>
      <c r="J226" s="5" t="str">
        <f t="shared" si="23"/>
        <v/>
      </c>
      <c r="K226" s="5" t="s">
        <v>295</v>
      </c>
      <c r="M226" s="76">
        <f t="shared" si="24"/>
        <v>212</v>
      </c>
      <c r="N226" s="62">
        <f t="shared" si="25"/>
        <v>0</v>
      </c>
      <c r="O226" s="60" t="b">
        <f t="shared" si="26"/>
        <v>0</v>
      </c>
      <c r="P226" s="60" t="b">
        <f t="shared" si="27"/>
        <v>0</v>
      </c>
      <c r="Q226" s="63" t="str">
        <f t="shared" si="28"/>
        <v/>
      </c>
    </row>
    <row r="227" spans="1:17" s="2" customFormat="1" ht="15.6" x14ac:dyDescent="0.25">
      <c r="A227" s="3" t="s">
        <v>130</v>
      </c>
      <c r="B227" s="10" t="s">
        <v>38</v>
      </c>
      <c r="C227" s="3" t="s">
        <v>231</v>
      </c>
      <c r="D227" s="4" t="s">
        <v>354</v>
      </c>
      <c r="E227" s="4" t="s">
        <v>408</v>
      </c>
      <c r="F227" s="81"/>
      <c r="G227" s="118"/>
      <c r="H227" s="118"/>
      <c r="I227" s="119"/>
      <c r="J227" s="5" t="str">
        <f t="shared" si="23"/>
        <v/>
      </c>
      <c r="K227" s="5" t="s">
        <v>295</v>
      </c>
      <c r="M227" s="76">
        <f t="shared" si="24"/>
        <v>213</v>
      </c>
      <c r="N227" s="62">
        <f t="shared" si="25"/>
        <v>0</v>
      </c>
      <c r="O227" s="60" t="b">
        <f t="shared" si="26"/>
        <v>0</v>
      </c>
      <c r="P227" s="60" t="b">
        <f t="shared" si="27"/>
        <v>0</v>
      </c>
      <c r="Q227" s="63" t="str">
        <f t="shared" si="28"/>
        <v/>
      </c>
    </row>
    <row r="228" spans="1:17" s="2" customFormat="1" ht="15.6" x14ac:dyDescent="0.25">
      <c r="A228" s="3" t="s">
        <v>130</v>
      </c>
      <c r="B228" s="10" t="s">
        <v>38</v>
      </c>
      <c r="C228" s="3" t="s">
        <v>232</v>
      </c>
      <c r="D228" s="4" t="s">
        <v>355</v>
      </c>
      <c r="E228" s="4" t="s">
        <v>563</v>
      </c>
      <c r="F228" s="81"/>
      <c r="G228" s="118"/>
      <c r="H228" s="118"/>
      <c r="I228" s="119"/>
      <c r="J228" s="5" t="str">
        <f t="shared" si="23"/>
        <v/>
      </c>
      <c r="K228" s="5" t="s">
        <v>295</v>
      </c>
      <c r="M228" s="76">
        <f t="shared" si="24"/>
        <v>214</v>
      </c>
      <c r="N228" s="62">
        <f t="shared" si="25"/>
        <v>0</v>
      </c>
      <c r="O228" s="60" t="b">
        <f t="shared" si="26"/>
        <v>0</v>
      </c>
      <c r="P228" s="60" t="b">
        <f t="shared" si="27"/>
        <v>0</v>
      </c>
      <c r="Q228" s="63" t="str">
        <f t="shared" si="28"/>
        <v/>
      </c>
    </row>
    <row r="229" spans="1:17" s="2" customFormat="1" ht="15.6" x14ac:dyDescent="0.25">
      <c r="A229" s="3" t="s">
        <v>130</v>
      </c>
      <c r="B229" s="10" t="s">
        <v>38</v>
      </c>
      <c r="C229" s="3" t="s">
        <v>81</v>
      </c>
      <c r="D229" s="4" t="s">
        <v>362</v>
      </c>
      <c r="E229" s="4" t="s">
        <v>417</v>
      </c>
      <c r="F229" s="81"/>
      <c r="G229" s="118"/>
      <c r="H229" s="118"/>
      <c r="I229" s="119"/>
      <c r="J229" s="5" t="str">
        <f t="shared" si="23"/>
        <v/>
      </c>
      <c r="K229" s="5" t="s">
        <v>295</v>
      </c>
      <c r="M229" s="76">
        <f t="shared" si="24"/>
        <v>215</v>
      </c>
      <c r="N229" s="62">
        <f t="shared" si="25"/>
        <v>0</v>
      </c>
      <c r="O229" s="60" t="b">
        <f t="shared" si="26"/>
        <v>0</v>
      </c>
      <c r="P229" s="60" t="b">
        <f t="shared" si="27"/>
        <v>0</v>
      </c>
      <c r="Q229" s="63" t="str">
        <f t="shared" si="28"/>
        <v/>
      </c>
    </row>
    <row r="230" spans="1:17" s="2" customFormat="1" ht="15.6" x14ac:dyDescent="0.25">
      <c r="A230" s="3" t="s">
        <v>130</v>
      </c>
      <c r="B230" s="10" t="s">
        <v>38</v>
      </c>
      <c r="C230" s="3" t="s">
        <v>250</v>
      </c>
      <c r="D230" s="4" t="s">
        <v>390</v>
      </c>
      <c r="E230" s="4" t="s">
        <v>597</v>
      </c>
      <c r="F230" s="81"/>
      <c r="G230" s="118"/>
      <c r="H230" s="118"/>
      <c r="I230" s="119"/>
      <c r="J230" s="5" t="str">
        <f t="shared" si="23"/>
        <v/>
      </c>
      <c r="K230" s="5" t="s">
        <v>295</v>
      </c>
      <c r="M230" s="76">
        <f t="shared" si="24"/>
        <v>216</v>
      </c>
      <c r="N230" s="62">
        <f t="shared" si="25"/>
        <v>0</v>
      </c>
      <c r="O230" s="60" t="b">
        <f t="shared" si="26"/>
        <v>0</v>
      </c>
      <c r="P230" s="60" t="b">
        <f t="shared" si="27"/>
        <v>0</v>
      </c>
      <c r="Q230" s="63" t="str">
        <f t="shared" si="28"/>
        <v/>
      </c>
    </row>
    <row r="231" spans="1:17" s="2" customFormat="1" ht="15.6" x14ac:dyDescent="0.25">
      <c r="A231" s="3" t="s">
        <v>130</v>
      </c>
      <c r="B231" s="10" t="s">
        <v>39</v>
      </c>
      <c r="C231" s="3" t="s">
        <v>236</v>
      </c>
      <c r="D231" s="4" t="s">
        <v>381</v>
      </c>
      <c r="E231" s="4" t="s">
        <v>415</v>
      </c>
      <c r="F231" s="81"/>
      <c r="G231" s="118"/>
      <c r="H231" s="118"/>
      <c r="I231" s="119"/>
      <c r="J231" s="5" t="str">
        <f t="shared" si="23"/>
        <v/>
      </c>
      <c r="K231" s="5" t="s">
        <v>295</v>
      </c>
      <c r="M231" s="76">
        <f t="shared" si="24"/>
        <v>217</v>
      </c>
      <c r="N231" s="62">
        <f t="shared" si="25"/>
        <v>0</v>
      </c>
      <c r="O231" s="60" t="b">
        <f t="shared" si="26"/>
        <v>0</v>
      </c>
      <c r="P231" s="60" t="b">
        <f t="shared" si="27"/>
        <v>0</v>
      </c>
      <c r="Q231" s="63" t="str">
        <f t="shared" si="28"/>
        <v/>
      </c>
    </row>
    <row r="232" spans="1:17" s="2" customFormat="1" ht="15.6" x14ac:dyDescent="0.25">
      <c r="A232" s="3" t="s">
        <v>130</v>
      </c>
      <c r="B232" s="10" t="s">
        <v>39</v>
      </c>
      <c r="C232" s="3" t="s">
        <v>231</v>
      </c>
      <c r="D232" s="4" t="s">
        <v>354</v>
      </c>
      <c r="E232" s="4" t="s">
        <v>408</v>
      </c>
      <c r="F232" s="81"/>
      <c r="G232" s="118"/>
      <c r="H232" s="118"/>
      <c r="I232" s="119"/>
      <c r="J232" s="5" t="str">
        <f t="shared" si="23"/>
        <v/>
      </c>
      <c r="K232" s="5" t="s">
        <v>295</v>
      </c>
      <c r="M232" s="76">
        <f t="shared" si="24"/>
        <v>218</v>
      </c>
      <c r="N232" s="62">
        <f t="shared" si="25"/>
        <v>0</v>
      </c>
      <c r="O232" s="60" t="b">
        <f t="shared" si="26"/>
        <v>0</v>
      </c>
      <c r="P232" s="60" t="b">
        <f t="shared" si="27"/>
        <v>0</v>
      </c>
      <c r="Q232" s="63" t="str">
        <f t="shared" si="28"/>
        <v/>
      </c>
    </row>
    <row r="233" spans="1:17" s="2" customFormat="1" ht="15.6" x14ac:dyDescent="0.25">
      <c r="A233" s="3" t="s">
        <v>130</v>
      </c>
      <c r="B233" s="10" t="s">
        <v>39</v>
      </c>
      <c r="C233" s="3" t="s">
        <v>232</v>
      </c>
      <c r="D233" s="4" t="s">
        <v>355</v>
      </c>
      <c r="E233" s="4" t="s">
        <v>563</v>
      </c>
      <c r="F233" s="81"/>
      <c r="G233" s="118"/>
      <c r="H233" s="118"/>
      <c r="I233" s="119"/>
      <c r="J233" s="5" t="str">
        <f t="shared" si="23"/>
        <v/>
      </c>
      <c r="K233" s="5" t="s">
        <v>295</v>
      </c>
      <c r="M233" s="76">
        <f t="shared" si="24"/>
        <v>219</v>
      </c>
      <c r="N233" s="62">
        <f t="shared" si="25"/>
        <v>0</v>
      </c>
      <c r="O233" s="60" t="b">
        <f t="shared" si="26"/>
        <v>0</v>
      </c>
      <c r="P233" s="60" t="b">
        <f t="shared" si="27"/>
        <v>0</v>
      </c>
      <c r="Q233" s="63" t="str">
        <f t="shared" si="28"/>
        <v/>
      </c>
    </row>
    <row r="234" spans="1:17" s="2" customFormat="1" ht="15.6" x14ac:dyDescent="0.25">
      <c r="A234" s="3" t="s">
        <v>130</v>
      </c>
      <c r="B234" s="10" t="s">
        <v>39</v>
      </c>
      <c r="C234" s="3" t="s">
        <v>251</v>
      </c>
      <c r="D234" s="4" t="s">
        <v>378</v>
      </c>
      <c r="E234" s="4" t="s">
        <v>598</v>
      </c>
      <c r="F234" s="81"/>
      <c r="G234" s="118"/>
      <c r="H234" s="118"/>
      <c r="I234" s="119"/>
      <c r="J234" s="5" t="str">
        <f t="shared" si="23"/>
        <v/>
      </c>
      <c r="K234" s="5" t="s">
        <v>295</v>
      </c>
      <c r="M234" s="76">
        <f t="shared" si="24"/>
        <v>220</v>
      </c>
      <c r="N234" s="62">
        <f t="shared" si="25"/>
        <v>0</v>
      </c>
      <c r="O234" s="60" t="b">
        <f t="shared" si="26"/>
        <v>0</v>
      </c>
      <c r="P234" s="60" t="b">
        <f t="shared" si="27"/>
        <v>0</v>
      </c>
      <c r="Q234" s="63" t="str">
        <f t="shared" si="28"/>
        <v/>
      </c>
    </row>
    <row r="235" spans="1:17" s="2" customFormat="1" ht="15.6" x14ac:dyDescent="0.25">
      <c r="A235" s="3" t="s">
        <v>130</v>
      </c>
      <c r="B235" s="10" t="s">
        <v>39</v>
      </c>
      <c r="C235" s="3" t="s">
        <v>81</v>
      </c>
      <c r="D235" s="4" t="s">
        <v>362</v>
      </c>
      <c r="E235" s="4" t="s">
        <v>417</v>
      </c>
      <c r="F235" s="81"/>
      <c r="G235" s="118"/>
      <c r="H235" s="118"/>
      <c r="I235" s="119"/>
      <c r="J235" s="5" t="str">
        <f t="shared" si="23"/>
        <v/>
      </c>
      <c r="K235" s="5" t="s">
        <v>295</v>
      </c>
      <c r="M235" s="76">
        <f t="shared" si="24"/>
        <v>221</v>
      </c>
      <c r="N235" s="62">
        <f t="shared" si="25"/>
        <v>0</v>
      </c>
      <c r="O235" s="60" t="b">
        <f t="shared" si="26"/>
        <v>0</v>
      </c>
      <c r="P235" s="60" t="b">
        <f t="shared" si="27"/>
        <v>0</v>
      </c>
      <c r="Q235" s="63" t="str">
        <f t="shared" si="28"/>
        <v/>
      </c>
    </row>
    <row r="236" spans="1:17" s="2" customFormat="1" ht="15.6" x14ac:dyDescent="0.25">
      <c r="A236" s="3" t="s">
        <v>130</v>
      </c>
      <c r="B236" s="10" t="s">
        <v>40</v>
      </c>
      <c r="C236" s="3" t="s">
        <v>190</v>
      </c>
      <c r="D236" s="4" t="s">
        <v>379</v>
      </c>
      <c r="E236" s="4" t="s">
        <v>433</v>
      </c>
      <c r="F236" s="81"/>
      <c r="G236" s="118"/>
      <c r="H236" s="118"/>
      <c r="I236" s="119"/>
      <c r="J236" s="5" t="str">
        <f t="shared" si="23"/>
        <v/>
      </c>
      <c r="K236" s="5" t="s">
        <v>295</v>
      </c>
      <c r="M236" s="76">
        <f t="shared" si="24"/>
        <v>222</v>
      </c>
      <c r="N236" s="62">
        <f t="shared" si="25"/>
        <v>0</v>
      </c>
      <c r="O236" s="60" t="b">
        <f t="shared" si="26"/>
        <v>0</v>
      </c>
      <c r="P236" s="60" t="b">
        <f t="shared" si="27"/>
        <v>0</v>
      </c>
      <c r="Q236" s="63" t="str">
        <f t="shared" si="28"/>
        <v/>
      </c>
    </row>
    <row r="237" spans="1:17" s="2" customFormat="1" ht="15.6" x14ac:dyDescent="0.25">
      <c r="A237" s="3" t="s">
        <v>130</v>
      </c>
      <c r="B237" s="10" t="s">
        <v>40</v>
      </c>
      <c r="C237" s="3" t="s">
        <v>231</v>
      </c>
      <c r="D237" s="4" t="s">
        <v>354</v>
      </c>
      <c r="E237" s="4" t="s">
        <v>408</v>
      </c>
      <c r="F237" s="81"/>
      <c r="G237" s="118"/>
      <c r="H237" s="118"/>
      <c r="I237" s="119"/>
      <c r="J237" s="5" t="str">
        <f t="shared" si="23"/>
        <v/>
      </c>
      <c r="K237" s="5" t="s">
        <v>295</v>
      </c>
      <c r="M237" s="76">
        <f t="shared" si="24"/>
        <v>223</v>
      </c>
      <c r="N237" s="62">
        <f t="shared" si="25"/>
        <v>0</v>
      </c>
      <c r="O237" s="60" t="b">
        <f t="shared" si="26"/>
        <v>0</v>
      </c>
      <c r="P237" s="60" t="b">
        <f t="shared" si="27"/>
        <v>0</v>
      </c>
      <c r="Q237" s="63" t="str">
        <f t="shared" si="28"/>
        <v/>
      </c>
    </row>
    <row r="238" spans="1:17" s="2" customFormat="1" ht="15.6" x14ac:dyDescent="0.25">
      <c r="A238" s="3" t="s">
        <v>130</v>
      </c>
      <c r="B238" s="10" t="s">
        <v>40</v>
      </c>
      <c r="C238" s="3" t="s">
        <v>232</v>
      </c>
      <c r="D238" s="4" t="s">
        <v>355</v>
      </c>
      <c r="E238" s="4" t="s">
        <v>563</v>
      </c>
      <c r="F238" s="81"/>
      <c r="G238" s="118"/>
      <c r="H238" s="118"/>
      <c r="I238" s="119"/>
      <c r="J238" s="5" t="str">
        <f t="shared" si="23"/>
        <v/>
      </c>
      <c r="K238" s="5" t="s">
        <v>295</v>
      </c>
      <c r="M238" s="76">
        <f t="shared" si="24"/>
        <v>224</v>
      </c>
      <c r="N238" s="62">
        <f t="shared" si="25"/>
        <v>0</v>
      </c>
      <c r="O238" s="60" t="b">
        <f t="shared" si="26"/>
        <v>0</v>
      </c>
      <c r="P238" s="60" t="b">
        <f t="shared" si="27"/>
        <v>0</v>
      </c>
      <c r="Q238" s="63" t="str">
        <f t="shared" si="28"/>
        <v/>
      </c>
    </row>
    <row r="239" spans="1:17" s="2" customFormat="1" ht="15.6" x14ac:dyDescent="0.25">
      <c r="A239" s="3" t="s">
        <v>130</v>
      </c>
      <c r="B239" s="10" t="s">
        <v>40</v>
      </c>
      <c r="C239" s="3" t="s">
        <v>81</v>
      </c>
      <c r="D239" s="4" t="s">
        <v>362</v>
      </c>
      <c r="E239" s="4" t="s">
        <v>417</v>
      </c>
      <c r="F239" s="81"/>
      <c r="G239" s="118"/>
      <c r="H239" s="118"/>
      <c r="I239" s="119"/>
      <c r="J239" s="5" t="str">
        <f t="shared" si="23"/>
        <v/>
      </c>
      <c r="K239" s="5" t="s">
        <v>295</v>
      </c>
      <c r="M239" s="76">
        <f t="shared" si="24"/>
        <v>225</v>
      </c>
      <c r="N239" s="62">
        <f t="shared" si="25"/>
        <v>0</v>
      </c>
      <c r="O239" s="60" t="b">
        <f t="shared" si="26"/>
        <v>0</v>
      </c>
      <c r="P239" s="60" t="b">
        <f t="shared" si="27"/>
        <v>0</v>
      </c>
      <c r="Q239" s="63" t="str">
        <f t="shared" si="28"/>
        <v/>
      </c>
    </row>
    <row r="240" spans="1:17" s="2" customFormat="1" ht="15.6" x14ac:dyDescent="0.25">
      <c r="A240" s="3" t="s">
        <v>130</v>
      </c>
      <c r="B240" s="10" t="s">
        <v>18</v>
      </c>
      <c r="C240" s="3" t="s">
        <v>228</v>
      </c>
      <c r="D240" s="4" t="s">
        <v>351</v>
      </c>
      <c r="E240" s="4" t="s">
        <v>405</v>
      </c>
      <c r="F240" s="81"/>
      <c r="G240" s="118"/>
      <c r="H240" s="118"/>
      <c r="I240" s="119"/>
      <c r="J240" s="5" t="str">
        <f t="shared" si="23"/>
        <v/>
      </c>
      <c r="K240" s="5" t="s">
        <v>295</v>
      </c>
      <c r="M240" s="76">
        <f t="shared" si="24"/>
        <v>226</v>
      </c>
      <c r="N240" s="62">
        <f t="shared" si="25"/>
        <v>0</v>
      </c>
      <c r="O240" s="60" t="b">
        <f t="shared" si="26"/>
        <v>0</v>
      </c>
      <c r="P240" s="60" t="b">
        <f t="shared" si="27"/>
        <v>0</v>
      </c>
      <c r="Q240" s="63" t="str">
        <f t="shared" si="28"/>
        <v/>
      </c>
    </row>
    <row r="241" spans="1:17" s="2" customFormat="1" ht="15.6" x14ac:dyDescent="0.25">
      <c r="A241" s="3" t="s">
        <v>130</v>
      </c>
      <c r="B241" s="10" t="s">
        <v>18</v>
      </c>
      <c r="C241" s="3" t="s">
        <v>218</v>
      </c>
      <c r="D241" s="4" t="s">
        <v>338</v>
      </c>
      <c r="E241" s="4" t="s">
        <v>392</v>
      </c>
      <c r="F241" s="81"/>
      <c r="G241" s="118"/>
      <c r="H241" s="118"/>
      <c r="I241" s="119"/>
      <c r="J241" s="5" t="str">
        <f t="shared" si="23"/>
        <v/>
      </c>
      <c r="K241" s="5" t="s">
        <v>295</v>
      </c>
      <c r="M241" s="76">
        <f t="shared" si="24"/>
        <v>227</v>
      </c>
      <c r="N241" s="62">
        <f t="shared" si="25"/>
        <v>0</v>
      </c>
      <c r="O241" s="60" t="b">
        <f t="shared" si="26"/>
        <v>0</v>
      </c>
      <c r="P241" s="60" t="b">
        <f t="shared" si="27"/>
        <v>0</v>
      </c>
      <c r="Q241" s="63" t="str">
        <f t="shared" si="28"/>
        <v/>
      </c>
    </row>
    <row r="242" spans="1:17" s="2" customFormat="1" ht="15.6" x14ac:dyDescent="0.25">
      <c r="A242" s="3" t="s">
        <v>130</v>
      </c>
      <c r="B242" s="10" t="s">
        <v>18</v>
      </c>
      <c r="C242" s="3" t="s">
        <v>229</v>
      </c>
      <c r="D242" s="4" t="s">
        <v>352</v>
      </c>
      <c r="E242" s="4" t="s">
        <v>406</v>
      </c>
      <c r="F242" s="81"/>
      <c r="G242" s="118"/>
      <c r="H242" s="118"/>
      <c r="I242" s="119"/>
      <c r="J242" s="5" t="str">
        <f t="shared" si="23"/>
        <v/>
      </c>
      <c r="K242" s="5" t="s">
        <v>295</v>
      </c>
      <c r="M242" s="76">
        <f t="shared" si="24"/>
        <v>228</v>
      </c>
      <c r="N242" s="62">
        <f t="shared" si="25"/>
        <v>0</v>
      </c>
      <c r="O242" s="60" t="b">
        <f t="shared" si="26"/>
        <v>0</v>
      </c>
      <c r="P242" s="60" t="b">
        <f t="shared" si="27"/>
        <v>0</v>
      </c>
      <c r="Q242" s="63" t="str">
        <f t="shared" si="28"/>
        <v/>
      </c>
    </row>
    <row r="243" spans="1:17" s="2" customFormat="1" ht="15.6" x14ac:dyDescent="0.25">
      <c r="A243" s="3" t="s">
        <v>130</v>
      </c>
      <c r="B243" s="10" t="s">
        <v>18</v>
      </c>
      <c r="C243" s="3" t="s">
        <v>230</v>
      </c>
      <c r="D243" s="4" t="s">
        <v>353</v>
      </c>
      <c r="E243" s="4" t="s">
        <v>407</v>
      </c>
      <c r="F243" s="81"/>
      <c r="G243" s="118"/>
      <c r="H243" s="118"/>
      <c r="I243" s="119"/>
      <c r="J243" s="5" t="str">
        <f t="shared" si="23"/>
        <v/>
      </c>
      <c r="K243" s="5" t="s">
        <v>295</v>
      </c>
      <c r="M243" s="76">
        <f t="shared" si="24"/>
        <v>229</v>
      </c>
      <c r="N243" s="62">
        <f t="shared" si="25"/>
        <v>0</v>
      </c>
      <c r="O243" s="60" t="b">
        <f t="shared" si="26"/>
        <v>0</v>
      </c>
      <c r="P243" s="60" t="b">
        <f t="shared" si="27"/>
        <v>0</v>
      </c>
      <c r="Q243" s="63" t="str">
        <f t="shared" si="28"/>
        <v/>
      </c>
    </row>
    <row r="244" spans="1:17" s="2" customFormat="1" ht="15.6" x14ac:dyDescent="0.25">
      <c r="A244" s="3" t="s">
        <v>130</v>
      </c>
      <c r="B244" s="10" t="s">
        <v>18</v>
      </c>
      <c r="C244" s="3" t="s">
        <v>225</v>
      </c>
      <c r="D244" s="4" t="s">
        <v>340</v>
      </c>
      <c r="E244" s="4" t="s">
        <v>563</v>
      </c>
      <c r="F244" s="81"/>
      <c r="G244" s="118"/>
      <c r="H244" s="118"/>
      <c r="I244" s="119"/>
      <c r="J244" s="5" t="str">
        <f t="shared" si="23"/>
        <v/>
      </c>
      <c r="K244" s="5" t="s">
        <v>295</v>
      </c>
      <c r="M244" s="76">
        <f t="shared" si="24"/>
        <v>230</v>
      </c>
      <c r="N244" s="62">
        <f t="shared" si="25"/>
        <v>0</v>
      </c>
      <c r="O244" s="60" t="b">
        <f t="shared" si="26"/>
        <v>0</v>
      </c>
      <c r="P244" s="60" t="b">
        <f t="shared" si="27"/>
        <v>0</v>
      </c>
      <c r="Q244" s="63" t="str">
        <f t="shared" si="28"/>
        <v/>
      </c>
    </row>
    <row r="245" spans="1:17" s="2" customFormat="1" ht="15.6" x14ac:dyDescent="0.25">
      <c r="A245" s="112" t="s">
        <v>130</v>
      </c>
      <c r="B245" s="10"/>
      <c r="C245" s="3"/>
      <c r="D245" s="4"/>
      <c r="E245" s="4"/>
      <c r="F245" s="81"/>
      <c r="G245" s="81"/>
      <c r="H245" s="81"/>
      <c r="I245" s="83"/>
      <c r="J245" s="5" t="str">
        <f t="shared" si="23"/>
        <v/>
      </c>
      <c r="K245" s="5"/>
      <c r="M245" s="76">
        <f t="shared" si="24"/>
        <v>231</v>
      </c>
      <c r="N245" s="62">
        <f t="shared" si="25"/>
        <v>0</v>
      </c>
      <c r="O245" s="60" t="b">
        <f t="shared" si="26"/>
        <v>0</v>
      </c>
      <c r="P245" s="60" t="b">
        <f t="shared" si="27"/>
        <v>0</v>
      </c>
      <c r="Q245" s="63" t="str">
        <f t="shared" si="28"/>
        <v/>
      </c>
    </row>
    <row r="246" spans="1:17" s="2" customFormat="1" ht="15.6" x14ac:dyDescent="0.25">
      <c r="A246" s="112" t="s">
        <v>130</v>
      </c>
      <c r="B246" s="10"/>
      <c r="C246" s="3"/>
      <c r="D246" s="4"/>
      <c r="E246" s="4"/>
      <c r="F246" s="81"/>
      <c r="G246" s="81"/>
      <c r="H246" s="81"/>
      <c r="I246" s="83"/>
      <c r="J246" s="5" t="str">
        <f t="shared" si="23"/>
        <v/>
      </c>
      <c r="K246" s="5"/>
      <c r="M246" s="76">
        <f t="shared" si="24"/>
        <v>232</v>
      </c>
      <c r="N246" s="62">
        <f t="shared" si="25"/>
        <v>0</v>
      </c>
      <c r="O246" s="60" t="b">
        <f t="shared" si="26"/>
        <v>0</v>
      </c>
      <c r="P246" s="60" t="b">
        <f t="shared" si="27"/>
        <v>0</v>
      </c>
      <c r="Q246" s="63" t="str">
        <f t="shared" si="28"/>
        <v/>
      </c>
    </row>
    <row r="247" spans="1:17" s="2" customFormat="1" ht="15.6" x14ac:dyDescent="0.25">
      <c r="A247" s="112" t="s">
        <v>130</v>
      </c>
      <c r="B247" s="10"/>
      <c r="C247" s="3"/>
      <c r="D247" s="4"/>
      <c r="E247" s="4"/>
      <c r="F247" s="81"/>
      <c r="G247" s="81"/>
      <c r="H247" s="81"/>
      <c r="I247" s="83"/>
      <c r="J247" s="5" t="str">
        <f t="shared" si="23"/>
        <v/>
      </c>
      <c r="K247" s="5"/>
      <c r="M247" s="76">
        <f t="shared" si="24"/>
        <v>233</v>
      </c>
      <c r="N247" s="62">
        <f t="shared" si="25"/>
        <v>0</v>
      </c>
      <c r="O247" s="60" t="b">
        <f t="shared" si="26"/>
        <v>0</v>
      </c>
      <c r="P247" s="60" t="b">
        <f t="shared" si="27"/>
        <v>0</v>
      </c>
      <c r="Q247" s="63" t="str">
        <f t="shared" si="28"/>
        <v/>
      </c>
    </row>
    <row r="248" spans="1:17" s="2" customFormat="1" ht="15.6" x14ac:dyDescent="0.25">
      <c r="A248" s="112" t="s">
        <v>130</v>
      </c>
      <c r="B248" s="10"/>
      <c r="C248" s="3"/>
      <c r="D248" s="4"/>
      <c r="E248" s="4"/>
      <c r="F248" s="81"/>
      <c r="G248" s="81"/>
      <c r="H248" s="81"/>
      <c r="I248" s="83"/>
      <c r="J248" s="5" t="str">
        <f t="shared" si="23"/>
        <v/>
      </c>
      <c r="K248" s="5"/>
      <c r="M248" s="76">
        <f t="shared" si="24"/>
        <v>234</v>
      </c>
      <c r="N248" s="62">
        <f t="shared" si="25"/>
        <v>0</v>
      </c>
      <c r="O248" s="60" t="b">
        <f t="shared" si="26"/>
        <v>0</v>
      </c>
      <c r="P248" s="60" t="b">
        <f t="shared" si="27"/>
        <v>0</v>
      </c>
      <c r="Q248" s="63" t="str">
        <f t="shared" si="28"/>
        <v/>
      </c>
    </row>
    <row r="249" spans="1:17" s="2" customFormat="1" ht="15.6" x14ac:dyDescent="0.25">
      <c r="A249" s="112" t="s">
        <v>130</v>
      </c>
      <c r="B249" s="3"/>
      <c r="C249" s="80"/>
      <c r="D249" s="81"/>
      <c r="E249" s="81"/>
      <c r="F249" s="81"/>
      <c r="G249" s="81"/>
      <c r="H249" s="81"/>
      <c r="I249" s="83"/>
      <c r="J249" s="5" t="str">
        <f t="shared" si="23"/>
        <v/>
      </c>
      <c r="K249" s="83"/>
      <c r="M249" s="76">
        <f t="shared" si="24"/>
        <v>235</v>
      </c>
      <c r="N249" s="62">
        <f t="shared" si="25"/>
        <v>0</v>
      </c>
      <c r="O249" s="60" t="b">
        <f t="shared" si="26"/>
        <v>0</v>
      </c>
      <c r="P249" s="60" t="b">
        <f t="shared" si="27"/>
        <v>0</v>
      </c>
      <c r="Q249" s="63" t="str">
        <f t="shared" si="28"/>
        <v/>
      </c>
    </row>
    <row r="250" spans="1:17" s="2" customFormat="1" ht="15.6" x14ac:dyDescent="0.25">
      <c r="A250" s="112" t="s">
        <v>130</v>
      </c>
      <c r="B250" s="80"/>
      <c r="C250" s="80"/>
      <c r="D250" s="81"/>
      <c r="E250" s="81"/>
      <c r="F250" s="81"/>
      <c r="G250" s="81"/>
      <c r="H250" s="81"/>
      <c r="I250" s="83"/>
      <c r="J250" s="5" t="str">
        <f t="shared" si="23"/>
        <v/>
      </c>
      <c r="K250" s="83"/>
      <c r="M250" s="76">
        <f t="shared" si="24"/>
        <v>236</v>
      </c>
      <c r="N250" s="62">
        <f t="shared" si="25"/>
        <v>0</v>
      </c>
      <c r="O250" s="60" t="b">
        <f t="shared" si="26"/>
        <v>0</v>
      </c>
      <c r="P250" s="60" t="b">
        <f t="shared" si="27"/>
        <v>0</v>
      </c>
      <c r="Q250" s="63" t="str">
        <f t="shared" si="28"/>
        <v/>
      </c>
    </row>
    <row r="251" spans="1:17" s="2" customFormat="1" ht="24" customHeight="1" x14ac:dyDescent="0.25">
      <c r="A251" s="112" t="s">
        <v>131</v>
      </c>
      <c r="B251" s="180" t="s">
        <v>131</v>
      </c>
      <c r="C251" s="181"/>
      <c r="D251" s="181"/>
      <c r="E251" s="181"/>
      <c r="F251" s="181"/>
      <c r="G251" s="181"/>
      <c r="H251" s="181"/>
      <c r="I251" s="69"/>
      <c r="J251" s="72" t="s">
        <v>294</v>
      </c>
      <c r="K251" s="5"/>
      <c r="M251" s="76">
        <f t="shared" si="24"/>
        <v>237</v>
      </c>
      <c r="N251" s="62">
        <f t="shared" si="25"/>
        <v>0</v>
      </c>
      <c r="O251" s="60" t="b">
        <f t="shared" si="26"/>
        <v>0</v>
      </c>
      <c r="P251" s="60" t="b">
        <f t="shared" si="27"/>
        <v>0</v>
      </c>
      <c r="Q251" s="63" t="str">
        <f t="shared" si="28"/>
        <v/>
      </c>
    </row>
    <row r="252" spans="1:17" s="2" customFormat="1" ht="31.2" x14ac:dyDescent="0.25">
      <c r="A252" s="3" t="s">
        <v>131</v>
      </c>
      <c r="B252" s="3" t="s">
        <v>50</v>
      </c>
      <c r="C252" s="3" t="s">
        <v>191</v>
      </c>
      <c r="D252" s="4" t="s">
        <v>435</v>
      </c>
      <c r="E252" s="4" t="s">
        <v>482</v>
      </c>
      <c r="F252" s="81"/>
      <c r="G252" s="118"/>
      <c r="H252" s="121"/>
      <c r="I252" s="120"/>
      <c r="J252" s="5" t="str">
        <f t="shared" ref="J252:J283" si="29">IF(Q252="",IF(COUNTA(F252:H252)&gt;0,"X",IF(COUNTA(F252:I252)&gt;0,"S","")),Q252)</f>
        <v/>
      </c>
      <c r="K252" s="5" t="s">
        <v>295</v>
      </c>
      <c r="M252" s="76">
        <f t="shared" si="24"/>
        <v>238</v>
      </c>
      <c r="N252" s="62">
        <f t="shared" si="25"/>
        <v>0</v>
      </c>
      <c r="O252" s="60" t="b">
        <f t="shared" si="26"/>
        <v>0</v>
      </c>
      <c r="P252" s="60" t="b">
        <f t="shared" si="27"/>
        <v>0</v>
      </c>
      <c r="Q252" s="63" t="str">
        <f t="shared" si="28"/>
        <v/>
      </c>
    </row>
    <row r="253" spans="1:17" s="2" customFormat="1" ht="31.2" x14ac:dyDescent="0.25">
      <c r="A253" s="3" t="s">
        <v>131</v>
      </c>
      <c r="B253" s="3" t="s">
        <v>50</v>
      </c>
      <c r="C253" s="3" t="s">
        <v>252</v>
      </c>
      <c r="D253" s="4" t="s">
        <v>434</v>
      </c>
      <c r="E253" s="4" t="s">
        <v>481</v>
      </c>
      <c r="F253" s="118"/>
      <c r="G253" s="81"/>
      <c r="H253" s="121"/>
      <c r="I253" s="120"/>
      <c r="J253" s="5" t="str">
        <f t="shared" si="29"/>
        <v/>
      </c>
      <c r="K253" s="5">
        <v>301</v>
      </c>
      <c r="M253" s="76">
        <f t="shared" si="24"/>
        <v>239</v>
      </c>
      <c r="N253" s="62">
        <f t="shared" si="25"/>
        <v>0</v>
      </c>
      <c r="O253" s="60" t="b">
        <f t="shared" si="26"/>
        <v>0</v>
      </c>
      <c r="P253" s="60" t="b">
        <f t="shared" si="27"/>
        <v>0</v>
      </c>
      <c r="Q253" s="63" t="str">
        <f t="shared" si="28"/>
        <v/>
      </c>
    </row>
    <row r="254" spans="1:17" s="2" customFormat="1" ht="31.2" x14ac:dyDescent="0.25">
      <c r="A254" s="3" t="s">
        <v>131</v>
      </c>
      <c r="B254" s="3" t="s">
        <v>134</v>
      </c>
      <c r="C254" s="3" t="s">
        <v>253</v>
      </c>
      <c r="D254" s="4" t="s">
        <v>436</v>
      </c>
      <c r="E254" s="4" t="s">
        <v>483</v>
      </c>
      <c r="F254" s="118"/>
      <c r="G254" s="118"/>
      <c r="H254" s="118"/>
      <c r="I254" s="120"/>
      <c r="J254" s="5" t="str">
        <f t="shared" si="29"/>
        <v/>
      </c>
      <c r="K254" s="5">
        <v>302</v>
      </c>
      <c r="M254" s="76">
        <f t="shared" si="24"/>
        <v>240</v>
      </c>
      <c r="N254" s="62">
        <f t="shared" si="25"/>
        <v>0</v>
      </c>
      <c r="O254" s="60" t="b">
        <f t="shared" si="26"/>
        <v>0</v>
      </c>
      <c r="P254" s="60" t="b">
        <f t="shared" si="27"/>
        <v>0</v>
      </c>
      <c r="Q254" s="63" t="str">
        <f t="shared" si="28"/>
        <v/>
      </c>
    </row>
    <row r="255" spans="1:17" s="2" customFormat="1" ht="31.2" x14ac:dyDescent="0.25">
      <c r="A255" s="3" t="s">
        <v>131</v>
      </c>
      <c r="B255" s="3" t="s">
        <v>134</v>
      </c>
      <c r="C255" s="3" t="s">
        <v>192</v>
      </c>
      <c r="D255" s="4" t="s">
        <v>436</v>
      </c>
      <c r="E255" s="4" t="s">
        <v>483</v>
      </c>
      <c r="F255" s="118"/>
      <c r="G255" s="118"/>
      <c r="H255" s="118"/>
      <c r="I255" s="120"/>
      <c r="J255" s="5" t="str">
        <f t="shared" si="29"/>
        <v/>
      </c>
      <c r="K255" s="5">
        <v>302</v>
      </c>
      <c r="M255" s="76">
        <f t="shared" si="24"/>
        <v>241</v>
      </c>
      <c r="N255" s="62">
        <f t="shared" si="25"/>
        <v>0</v>
      </c>
      <c r="O255" s="60" t="b">
        <f t="shared" si="26"/>
        <v>0</v>
      </c>
      <c r="P255" s="60" t="b">
        <f t="shared" si="27"/>
        <v>0</v>
      </c>
      <c r="Q255" s="63" t="str">
        <f t="shared" si="28"/>
        <v/>
      </c>
    </row>
    <row r="256" spans="1:17" s="2" customFormat="1" ht="31.2" x14ac:dyDescent="0.25">
      <c r="A256" s="3" t="s">
        <v>131</v>
      </c>
      <c r="B256" s="3" t="s">
        <v>51</v>
      </c>
      <c r="C256" s="3" t="s">
        <v>254</v>
      </c>
      <c r="D256" s="4" t="s">
        <v>437</v>
      </c>
      <c r="E256" s="4" t="s">
        <v>484</v>
      </c>
      <c r="F256" s="118"/>
      <c r="G256" s="81"/>
      <c r="H256" s="81"/>
      <c r="I256" s="119"/>
      <c r="J256" s="5" t="str">
        <f t="shared" si="29"/>
        <v/>
      </c>
      <c r="K256" s="5">
        <v>303</v>
      </c>
      <c r="M256" s="76">
        <f t="shared" si="24"/>
        <v>242</v>
      </c>
      <c r="N256" s="62">
        <f t="shared" si="25"/>
        <v>0</v>
      </c>
      <c r="O256" s="60" t="b">
        <f t="shared" si="26"/>
        <v>0</v>
      </c>
      <c r="P256" s="60" t="b">
        <f t="shared" si="27"/>
        <v>0</v>
      </c>
      <c r="Q256" s="63" t="str">
        <f t="shared" si="28"/>
        <v/>
      </c>
    </row>
    <row r="257" spans="1:19" s="2" customFormat="1" ht="31.2" x14ac:dyDescent="0.25">
      <c r="A257" s="3" t="s">
        <v>131</v>
      </c>
      <c r="B257" s="3" t="s">
        <v>51</v>
      </c>
      <c r="C257" s="3" t="s">
        <v>255</v>
      </c>
      <c r="D257" s="4" t="s">
        <v>438</v>
      </c>
      <c r="E257" s="4" t="s">
        <v>485</v>
      </c>
      <c r="F257" s="81"/>
      <c r="G257" s="118"/>
      <c r="H257" s="121"/>
      <c r="I257" s="120"/>
      <c r="J257" s="5" t="str">
        <f t="shared" si="29"/>
        <v/>
      </c>
      <c r="K257" s="5" t="s">
        <v>295</v>
      </c>
      <c r="M257" s="76">
        <f t="shared" si="24"/>
        <v>243</v>
      </c>
      <c r="N257" s="62">
        <f t="shared" si="25"/>
        <v>0</v>
      </c>
      <c r="O257" s="60" t="b">
        <f t="shared" si="26"/>
        <v>0</v>
      </c>
      <c r="P257" s="60" t="b">
        <f t="shared" si="27"/>
        <v>0</v>
      </c>
      <c r="Q257" s="63" t="str">
        <f t="shared" si="28"/>
        <v/>
      </c>
    </row>
    <row r="258" spans="1:19" s="2" customFormat="1" ht="31.2" x14ac:dyDescent="0.25">
      <c r="A258" s="3" t="s">
        <v>131</v>
      </c>
      <c r="B258" s="3" t="s">
        <v>193</v>
      </c>
      <c r="C258" s="3" t="s">
        <v>194</v>
      </c>
      <c r="D258" s="4" t="s">
        <v>439</v>
      </c>
      <c r="E258" s="4" t="s">
        <v>486</v>
      </c>
      <c r="F258" s="81"/>
      <c r="G258" s="118"/>
      <c r="H258" s="118"/>
      <c r="I258" s="119"/>
      <c r="J258" s="5" t="str">
        <f t="shared" si="29"/>
        <v/>
      </c>
      <c r="K258" s="5" t="s">
        <v>295</v>
      </c>
      <c r="M258" s="76">
        <f t="shared" si="24"/>
        <v>244</v>
      </c>
      <c r="N258" s="62">
        <f t="shared" si="25"/>
        <v>0</v>
      </c>
      <c r="O258" s="60" t="b">
        <f t="shared" si="26"/>
        <v>0</v>
      </c>
      <c r="P258" s="60" t="b">
        <f t="shared" si="27"/>
        <v>0</v>
      </c>
      <c r="Q258" s="63" t="str">
        <f t="shared" si="28"/>
        <v/>
      </c>
    </row>
    <row r="259" spans="1:19" s="2" customFormat="1" ht="31.2" x14ac:dyDescent="0.25">
      <c r="A259" s="3" t="s">
        <v>131</v>
      </c>
      <c r="B259" s="3" t="s">
        <v>53</v>
      </c>
      <c r="C259" s="3" t="s">
        <v>256</v>
      </c>
      <c r="D259" s="4" t="s">
        <v>440</v>
      </c>
      <c r="E259" s="4" t="s">
        <v>487</v>
      </c>
      <c r="F259" s="118"/>
      <c r="G259" s="118"/>
      <c r="H259" s="118"/>
      <c r="I259" s="119"/>
      <c r="J259" s="5" t="str">
        <f t="shared" si="29"/>
        <v/>
      </c>
      <c r="K259" s="5">
        <v>305</v>
      </c>
      <c r="M259" s="76">
        <f t="shared" si="24"/>
        <v>245</v>
      </c>
      <c r="N259" s="62">
        <f t="shared" si="25"/>
        <v>0</v>
      </c>
      <c r="O259" s="60" t="b">
        <f t="shared" si="26"/>
        <v>0</v>
      </c>
      <c r="P259" s="60" t="b">
        <f t="shared" si="27"/>
        <v>0</v>
      </c>
      <c r="Q259" s="63" t="str">
        <f t="shared" si="28"/>
        <v/>
      </c>
    </row>
    <row r="260" spans="1:19" s="11" customFormat="1" ht="31.2" x14ac:dyDescent="0.25">
      <c r="A260" s="3" t="s">
        <v>131</v>
      </c>
      <c r="B260" s="3" t="s">
        <v>565</v>
      </c>
      <c r="C260" s="3" t="s">
        <v>566</v>
      </c>
      <c r="D260" s="4" t="s">
        <v>572</v>
      </c>
      <c r="E260" s="4" t="s">
        <v>562</v>
      </c>
      <c r="F260" s="118"/>
      <c r="G260" s="118"/>
      <c r="H260" s="118"/>
      <c r="I260" s="119"/>
      <c r="J260" s="5" t="str">
        <f t="shared" si="29"/>
        <v/>
      </c>
      <c r="K260" s="5">
        <v>305</v>
      </c>
      <c r="M260" s="76">
        <f t="shared" si="24"/>
        <v>246</v>
      </c>
      <c r="N260" s="62">
        <f t="shared" si="25"/>
        <v>0</v>
      </c>
      <c r="O260" s="60" t="b">
        <f t="shared" si="26"/>
        <v>0</v>
      </c>
      <c r="P260" s="60" t="b">
        <f t="shared" si="27"/>
        <v>0</v>
      </c>
      <c r="Q260" s="63" t="str">
        <f t="shared" si="28"/>
        <v/>
      </c>
      <c r="S260" s="2"/>
    </row>
    <row r="261" spans="1:19" s="2" customFormat="1" ht="31.2" x14ac:dyDescent="0.25">
      <c r="A261" s="3" t="s">
        <v>131</v>
      </c>
      <c r="B261" s="3" t="s">
        <v>61</v>
      </c>
      <c r="C261" s="3" t="s">
        <v>257</v>
      </c>
      <c r="D261" s="4" t="s">
        <v>441</v>
      </c>
      <c r="E261" s="4" t="s">
        <v>488</v>
      </c>
      <c r="F261" s="118"/>
      <c r="G261" s="118"/>
      <c r="H261" s="81"/>
      <c r="I261" s="119"/>
      <c r="J261" s="5" t="str">
        <f t="shared" si="29"/>
        <v/>
      </c>
      <c r="K261" s="5">
        <v>306</v>
      </c>
      <c r="M261" s="76">
        <f t="shared" si="24"/>
        <v>247</v>
      </c>
      <c r="N261" s="62">
        <f t="shared" si="25"/>
        <v>0</v>
      </c>
      <c r="O261" s="60" t="b">
        <f t="shared" si="26"/>
        <v>0</v>
      </c>
      <c r="P261" s="60" t="b">
        <f t="shared" si="27"/>
        <v>0</v>
      </c>
      <c r="Q261" s="63" t="str">
        <f t="shared" si="28"/>
        <v/>
      </c>
    </row>
    <row r="262" spans="1:19" s="2" customFormat="1" ht="31.2" x14ac:dyDescent="0.25">
      <c r="A262" s="3" t="s">
        <v>131</v>
      </c>
      <c r="B262" s="3" t="s">
        <v>61</v>
      </c>
      <c r="C262" s="3" t="s">
        <v>258</v>
      </c>
      <c r="D262" s="4" t="s">
        <v>442</v>
      </c>
      <c r="E262" s="4" t="s">
        <v>489</v>
      </c>
      <c r="F262" s="118"/>
      <c r="G262" s="118"/>
      <c r="H262" s="81"/>
      <c r="I262" s="119"/>
      <c r="J262" s="5" t="str">
        <f t="shared" si="29"/>
        <v/>
      </c>
      <c r="K262" s="5">
        <v>306</v>
      </c>
      <c r="M262" s="76">
        <f t="shared" si="24"/>
        <v>248</v>
      </c>
      <c r="N262" s="62">
        <f t="shared" si="25"/>
        <v>0</v>
      </c>
      <c r="O262" s="60" t="b">
        <f t="shared" si="26"/>
        <v>0</v>
      </c>
      <c r="P262" s="60" t="b">
        <f t="shared" si="27"/>
        <v>0</v>
      </c>
      <c r="Q262" s="63" t="str">
        <f t="shared" si="28"/>
        <v/>
      </c>
    </row>
    <row r="263" spans="1:19" s="2" customFormat="1" ht="31.2" x14ac:dyDescent="0.25">
      <c r="A263" s="3" t="s">
        <v>131</v>
      </c>
      <c r="B263" s="3" t="s">
        <v>61</v>
      </c>
      <c r="C263" s="3" t="s">
        <v>566</v>
      </c>
      <c r="D263" s="4" t="s">
        <v>572</v>
      </c>
      <c r="E263" s="4" t="s">
        <v>562</v>
      </c>
      <c r="F263" s="118"/>
      <c r="G263" s="118"/>
      <c r="H263" s="118"/>
      <c r="I263" s="119"/>
      <c r="J263" s="5" t="str">
        <f t="shared" si="29"/>
        <v/>
      </c>
      <c r="K263" s="5">
        <v>306</v>
      </c>
      <c r="M263" s="76">
        <f t="shared" si="24"/>
        <v>249</v>
      </c>
      <c r="N263" s="62">
        <f t="shared" si="25"/>
        <v>0</v>
      </c>
      <c r="O263" s="60" t="b">
        <f t="shared" si="26"/>
        <v>0</v>
      </c>
      <c r="P263" s="60" t="b">
        <f t="shared" si="27"/>
        <v>0</v>
      </c>
      <c r="Q263" s="63" t="str">
        <f t="shared" si="28"/>
        <v/>
      </c>
    </row>
    <row r="264" spans="1:19" s="2" customFormat="1" ht="31.2" x14ac:dyDescent="0.25">
      <c r="A264" s="3" t="s">
        <v>131</v>
      </c>
      <c r="B264" s="3" t="s">
        <v>135</v>
      </c>
      <c r="C264" s="3" t="s">
        <v>259</v>
      </c>
      <c r="D264" s="4" t="s">
        <v>443</v>
      </c>
      <c r="E264" s="4" t="s">
        <v>490</v>
      </c>
      <c r="F264" s="118"/>
      <c r="G264" s="118"/>
      <c r="H264" s="118"/>
      <c r="I264" s="119"/>
      <c r="J264" s="5" t="str">
        <f t="shared" si="29"/>
        <v/>
      </c>
      <c r="K264" s="5">
        <v>309</v>
      </c>
      <c r="M264" s="76">
        <f t="shared" si="24"/>
        <v>250</v>
      </c>
      <c r="N264" s="62">
        <f t="shared" si="25"/>
        <v>0</v>
      </c>
      <c r="O264" s="60" t="b">
        <f t="shared" si="26"/>
        <v>0</v>
      </c>
      <c r="P264" s="60" t="b">
        <f t="shared" si="27"/>
        <v>0</v>
      </c>
      <c r="Q264" s="63" t="str">
        <f t="shared" si="28"/>
        <v/>
      </c>
    </row>
    <row r="265" spans="1:19" s="2" customFormat="1" ht="31.2" x14ac:dyDescent="0.25">
      <c r="A265" s="3" t="s">
        <v>131</v>
      </c>
      <c r="B265" s="3" t="s">
        <v>89</v>
      </c>
      <c r="C265" s="8" t="s">
        <v>262</v>
      </c>
      <c r="D265" s="4" t="s">
        <v>445</v>
      </c>
      <c r="E265" s="4" t="s">
        <v>491</v>
      </c>
      <c r="F265" s="81"/>
      <c r="G265" s="118"/>
      <c r="H265" s="118"/>
      <c r="I265" s="118"/>
      <c r="J265" s="5" t="str">
        <f t="shared" si="29"/>
        <v/>
      </c>
      <c r="K265" s="5">
        <v>311</v>
      </c>
      <c r="M265" s="76">
        <f t="shared" si="24"/>
        <v>251</v>
      </c>
      <c r="N265" s="62">
        <f t="shared" si="25"/>
        <v>0</v>
      </c>
      <c r="O265" s="60" t="b">
        <f t="shared" si="26"/>
        <v>0</v>
      </c>
      <c r="P265" s="60" t="b">
        <f t="shared" si="27"/>
        <v>0</v>
      </c>
      <c r="Q265" s="63" t="str">
        <f t="shared" si="28"/>
        <v/>
      </c>
    </row>
    <row r="266" spans="1:19" s="2" customFormat="1" ht="31.2" x14ac:dyDescent="0.25">
      <c r="A266" s="3" t="s">
        <v>131</v>
      </c>
      <c r="B266" s="3" t="s">
        <v>89</v>
      </c>
      <c r="C266" s="3" t="s">
        <v>261</v>
      </c>
      <c r="D266" s="4" t="s">
        <v>445</v>
      </c>
      <c r="E266" s="4" t="s">
        <v>491</v>
      </c>
      <c r="F266" s="118"/>
      <c r="G266" s="118"/>
      <c r="H266" s="118"/>
      <c r="I266" s="119"/>
      <c r="J266" s="5" t="str">
        <f t="shared" si="29"/>
        <v/>
      </c>
      <c r="K266" s="5">
        <v>311</v>
      </c>
      <c r="M266" s="76">
        <f t="shared" si="24"/>
        <v>252</v>
      </c>
      <c r="N266" s="62">
        <f t="shared" si="25"/>
        <v>0</v>
      </c>
      <c r="O266" s="60" t="b">
        <f t="shared" si="26"/>
        <v>0</v>
      </c>
      <c r="P266" s="60" t="b">
        <f t="shared" si="27"/>
        <v>0</v>
      </c>
      <c r="Q266" s="63" t="str">
        <f t="shared" si="28"/>
        <v/>
      </c>
    </row>
    <row r="267" spans="1:19" s="2" customFormat="1" ht="31.2" x14ac:dyDescent="0.25">
      <c r="A267" s="3" t="s">
        <v>131</v>
      </c>
      <c r="B267" s="3" t="s">
        <v>89</v>
      </c>
      <c r="C267" s="3" t="s">
        <v>260</v>
      </c>
      <c r="D267" s="4" t="s">
        <v>444</v>
      </c>
      <c r="E267" s="4" t="s">
        <v>417</v>
      </c>
      <c r="F267" s="118"/>
      <c r="G267" s="118"/>
      <c r="H267" s="118"/>
      <c r="I267" s="119"/>
      <c r="J267" s="5" t="str">
        <f t="shared" si="29"/>
        <v/>
      </c>
      <c r="K267" s="5">
        <v>311</v>
      </c>
      <c r="M267" s="76">
        <f t="shared" si="24"/>
        <v>253</v>
      </c>
      <c r="N267" s="62">
        <f t="shared" si="25"/>
        <v>0</v>
      </c>
      <c r="O267" s="60" t="b">
        <f t="shared" si="26"/>
        <v>0</v>
      </c>
      <c r="P267" s="60" t="b">
        <f t="shared" si="27"/>
        <v>0</v>
      </c>
      <c r="Q267" s="63" t="str">
        <f t="shared" si="28"/>
        <v/>
      </c>
    </row>
    <row r="268" spans="1:19" s="2" customFormat="1" ht="31.2" x14ac:dyDescent="0.25">
      <c r="A268" s="3" t="s">
        <v>131</v>
      </c>
      <c r="B268" s="3" t="s">
        <v>114</v>
      </c>
      <c r="C268" s="3" t="s">
        <v>263</v>
      </c>
      <c r="D268" s="4" t="s">
        <v>446</v>
      </c>
      <c r="E268" s="4" t="s">
        <v>492</v>
      </c>
      <c r="F268" s="118"/>
      <c r="G268" s="118"/>
      <c r="H268" s="118"/>
      <c r="I268" s="119"/>
      <c r="J268" s="5" t="str">
        <f t="shared" si="29"/>
        <v/>
      </c>
      <c r="K268" s="5">
        <v>313</v>
      </c>
      <c r="M268" s="76">
        <f t="shared" si="24"/>
        <v>254</v>
      </c>
      <c r="N268" s="62">
        <f t="shared" si="25"/>
        <v>0</v>
      </c>
      <c r="O268" s="60" t="b">
        <f t="shared" si="26"/>
        <v>0</v>
      </c>
      <c r="P268" s="60" t="b">
        <f t="shared" si="27"/>
        <v>0</v>
      </c>
      <c r="Q268" s="63" t="str">
        <f t="shared" si="28"/>
        <v/>
      </c>
    </row>
    <row r="269" spans="1:19" s="2" customFormat="1" ht="31.2" x14ac:dyDescent="0.25">
      <c r="A269" s="3" t="s">
        <v>131</v>
      </c>
      <c r="B269" s="3" t="s">
        <v>114</v>
      </c>
      <c r="C269" s="3" t="s">
        <v>142</v>
      </c>
      <c r="D269" s="4" t="s">
        <v>447</v>
      </c>
      <c r="E269" s="4" t="s">
        <v>493</v>
      </c>
      <c r="F269" s="81"/>
      <c r="G269" s="118"/>
      <c r="H269" s="118"/>
      <c r="I269" s="119"/>
      <c r="J269" s="5" t="str">
        <f t="shared" si="29"/>
        <v/>
      </c>
      <c r="K269" s="5" t="s">
        <v>295</v>
      </c>
      <c r="M269" s="76">
        <f t="shared" si="24"/>
        <v>255</v>
      </c>
      <c r="N269" s="62">
        <f t="shared" si="25"/>
        <v>0</v>
      </c>
      <c r="O269" s="60" t="b">
        <f t="shared" si="26"/>
        <v>0</v>
      </c>
      <c r="P269" s="60" t="b">
        <f t="shared" si="27"/>
        <v>0</v>
      </c>
      <c r="Q269" s="63" t="str">
        <f t="shared" si="28"/>
        <v/>
      </c>
    </row>
    <row r="270" spans="1:19" s="2" customFormat="1" ht="31.2" x14ac:dyDescent="0.25">
      <c r="A270" s="3" t="s">
        <v>131</v>
      </c>
      <c r="B270" s="3" t="s">
        <v>70</v>
      </c>
      <c r="C270" s="15" t="s">
        <v>264</v>
      </c>
      <c r="D270" s="4" t="s">
        <v>449</v>
      </c>
      <c r="E270" s="4" t="s">
        <v>495</v>
      </c>
      <c r="F270" s="118"/>
      <c r="G270" s="118"/>
      <c r="H270" s="118"/>
      <c r="I270" s="119"/>
      <c r="J270" s="5" t="str">
        <f t="shared" si="29"/>
        <v/>
      </c>
      <c r="K270" s="5">
        <v>314</v>
      </c>
      <c r="M270" s="76">
        <f t="shared" si="24"/>
        <v>256</v>
      </c>
      <c r="N270" s="62">
        <f t="shared" si="25"/>
        <v>0</v>
      </c>
      <c r="O270" s="60" t="b">
        <f t="shared" si="26"/>
        <v>0</v>
      </c>
      <c r="P270" s="60" t="b">
        <f t="shared" si="27"/>
        <v>0</v>
      </c>
      <c r="Q270" s="63" t="str">
        <f t="shared" si="28"/>
        <v/>
      </c>
    </row>
    <row r="271" spans="1:19" s="2" customFormat="1" ht="31.2" x14ac:dyDescent="0.25">
      <c r="A271" s="3" t="s">
        <v>131</v>
      </c>
      <c r="B271" s="3" t="s">
        <v>70</v>
      </c>
      <c r="C271" s="3" t="s">
        <v>195</v>
      </c>
      <c r="D271" s="4" t="s">
        <v>448</v>
      </c>
      <c r="E271" s="4" t="s">
        <v>494</v>
      </c>
      <c r="F271" s="118"/>
      <c r="G271" s="118"/>
      <c r="H271" s="118"/>
      <c r="I271" s="119"/>
      <c r="J271" s="5" t="str">
        <f t="shared" si="29"/>
        <v/>
      </c>
      <c r="K271" s="5">
        <v>314</v>
      </c>
      <c r="M271" s="76">
        <f t="shared" ref="M271:M334" si="30">M270+1</f>
        <v>257</v>
      </c>
      <c r="N271" s="62">
        <f t="shared" ref="N271:N334" si="31">COUNTA(F271:H271)</f>
        <v>0</v>
      </c>
      <c r="O271" s="60" t="b">
        <f t="shared" si="26"/>
        <v>0</v>
      </c>
      <c r="P271" s="60" t="b">
        <f t="shared" si="27"/>
        <v>0</v>
      </c>
      <c r="Q271" s="63" t="str">
        <f t="shared" si="28"/>
        <v/>
      </c>
    </row>
    <row r="272" spans="1:19" s="2" customFormat="1" ht="31.2" x14ac:dyDescent="0.25">
      <c r="A272" s="3" t="s">
        <v>131</v>
      </c>
      <c r="B272" s="3" t="s">
        <v>70</v>
      </c>
      <c r="C272" s="3" t="s">
        <v>112</v>
      </c>
      <c r="D272" s="4" t="s">
        <v>450</v>
      </c>
      <c r="E272" s="4" t="s">
        <v>496</v>
      </c>
      <c r="F272" s="118"/>
      <c r="G272" s="118"/>
      <c r="H272" s="118"/>
      <c r="I272" s="119"/>
      <c r="J272" s="5" t="str">
        <f t="shared" si="29"/>
        <v/>
      </c>
      <c r="K272" s="5">
        <v>314</v>
      </c>
      <c r="M272" s="76">
        <f t="shared" si="30"/>
        <v>258</v>
      </c>
      <c r="N272" s="62">
        <f t="shared" si="31"/>
        <v>0</v>
      </c>
      <c r="O272" s="60" t="b">
        <f t="shared" ref="O272:O335" si="32">IF(AND((N272=0),(OR(I272=Q$7,I272=Q$8))),TRUE,FALSE)</f>
        <v>0</v>
      </c>
      <c r="P272" s="60" t="b">
        <f t="shared" ref="P272:P335" si="33">IF(AND(N272&gt;0,I272=Q$9),TRUE,FALSE)</f>
        <v>0</v>
      </c>
      <c r="Q272" s="63" t="str">
        <f t="shared" si="28"/>
        <v/>
      </c>
    </row>
    <row r="273" spans="1:17" s="2" customFormat="1" ht="31.2" x14ac:dyDescent="0.25">
      <c r="A273" s="3" t="s">
        <v>131</v>
      </c>
      <c r="B273" s="3" t="s">
        <v>70</v>
      </c>
      <c r="C273" s="3" t="s">
        <v>95</v>
      </c>
      <c r="D273" s="4" t="s">
        <v>451</v>
      </c>
      <c r="E273" s="4" t="s">
        <v>497</v>
      </c>
      <c r="F273" s="81"/>
      <c r="G273" s="118"/>
      <c r="H273" s="118"/>
      <c r="I273" s="119"/>
      <c r="J273" s="5" t="str">
        <f t="shared" si="29"/>
        <v/>
      </c>
      <c r="K273" s="5" t="s">
        <v>295</v>
      </c>
      <c r="M273" s="76">
        <f t="shared" si="30"/>
        <v>259</v>
      </c>
      <c r="N273" s="62">
        <f t="shared" si="31"/>
        <v>0</v>
      </c>
      <c r="O273" s="60" t="b">
        <f t="shared" si="32"/>
        <v>0</v>
      </c>
      <c r="P273" s="60" t="b">
        <f t="shared" si="33"/>
        <v>0</v>
      </c>
      <c r="Q273" s="63" t="str">
        <f t="shared" ref="Q273:Q336" si="34">IF(OR(O273:P273)=TRUE,"PRÜFEN","")</f>
        <v/>
      </c>
    </row>
    <row r="274" spans="1:17" s="2" customFormat="1" ht="31.2" x14ac:dyDescent="0.25">
      <c r="A274" s="3" t="s">
        <v>131</v>
      </c>
      <c r="B274" s="3" t="s">
        <v>69</v>
      </c>
      <c r="C274" s="3" t="s">
        <v>265</v>
      </c>
      <c r="D274" s="4" t="s">
        <v>452</v>
      </c>
      <c r="E274" s="4" t="s">
        <v>498</v>
      </c>
      <c r="F274" s="118"/>
      <c r="G274" s="118"/>
      <c r="H274" s="118"/>
      <c r="I274" s="119"/>
      <c r="J274" s="5" t="str">
        <f t="shared" si="29"/>
        <v/>
      </c>
      <c r="K274" s="5">
        <v>315</v>
      </c>
      <c r="M274" s="76">
        <f t="shared" si="30"/>
        <v>260</v>
      </c>
      <c r="N274" s="62">
        <f t="shared" si="31"/>
        <v>0</v>
      </c>
      <c r="O274" s="60" t="b">
        <f t="shared" si="32"/>
        <v>0</v>
      </c>
      <c r="P274" s="60" t="b">
        <f t="shared" si="33"/>
        <v>0</v>
      </c>
      <c r="Q274" s="63" t="str">
        <f t="shared" si="34"/>
        <v/>
      </c>
    </row>
    <row r="275" spans="1:17" s="2" customFormat="1" ht="31.2" x14ac:dyDescent="0.25">
      <c r="A275" s="3" t="s">
        <v>131</v>
      </c>
      <c r="B275" s="3" t="s">
        <v>69</v>
      </c>
      <c r="C275" s="3" t="s">
        <v>82</v>
      </c>
      <c r="D275" s="4" t="s">
        <v>453</v>
      </c>
      <c r="E275" s="4" t="s">
        <v>499</v>
      </c>
      <c r="F275" s="118"/>
      <c r="G275" s="118"/>
      <c r="H275" s="118"/>
      <c r="I275" s="119"/>
      <c r="J275" s="5" t="str">
        <f t="shared" si="29"/>
        <v/>
      </c>
      <c r="K275" s="5">
        <v>315</v>
      </c>
      <c r="M275" s="76">
        <f t="shared" si="30"/>
        <v>261</v>
      </c>
      <c r="N275" s="62">
        <f t="shared" si="31"/>
        <v>0</v>
      </c>
      <c r="O275" s="60" t="b">
        <f t="shared" si="32"/>
        <v>0</v>
      </c>
      <c r="P275" s="60" t="b">
        <f t="shared" si="33"/>
        <v>0</v>
      </c>
      <c r="Q275" s="63" t="str">
        <f t="shared" si="34"/>
        <v/>
      </c>
    </row>
    <row r="276" spans="1:17" s="2" customFormat="1" ht="31.2" x14ac:dyDescent="0.25">
      <c r="A276" s="3" t="s">
        <v>131</v>
      </c>
      <c r="B276" s="3" t="s">
        <v>69</v>
      </c>
      <c r="C276" s="3" t="s">
        <v>94</v>
      </c>
      <c r="D276" s="4" t="s">
        <v>455</v>
      </c>
      <c r="E276" s="4" t="s">
        <v>501</v>
      </c>
      <c r="F276" s="81"/>
      <c r="G276" s="118"/>
      <c r="H276" s="118"/>
      <c r="I276" s="119"/>
      <c r="J276" s="5" t="str">
        <f t="shared" si="29"/>
        <v/>
      </c>
      <c r="K276" s="5" t="s">
        <v>295</v>
      </c>
      <c r="M276" s="76">
        <f t="shared" si="30"/>
        <v>262</v>
      </c>
      <c r="N276" s="62">
        <f t="shared" si="31"/>
        <v>0</v>
      </c>
      <c r="O276" s="60" t="b">
        <f t="shared" si="32"/>
        <v>0</v>
      </c>
      <c r="P276" s="60" t="b">
        <f t="shared" si="33"/>
        <v>0</v>
      </c>
      <c r="Q276" s="63" t="str">
        <f t="shared" si="34"/>
        <v/>
      </c>
    </row>
    <row r="277" spans="1:17" s="2" customFormat="1" ht="31.2" x14ac:dyDescent="0.25">
      <c r="A277" s="3" t="s">
        <v>131</v>
      </c>
      <c r="B277" s="3" t="s">
        <v>69</v>
      </c>
      <c r="C277" s="3" t="s">
        <v>266</v>
      </c>
      <c r="D277" s="4" t="s">
        <v>454</v>
      </c>
      <c r="E277" s="4" t="s">
        <v>500</v>
      </c>
      <c r="F277" s="118"/>
      <c r="G277" s="81"/>
      <c r="H277" s="81"/>
      <c r="I277" s="119"/>
      <c r="J277" s="5" t="str">
        <f t="shared" si="29"/>
        <v/>
      </c>
      <c r="K277" s="5">
        <v>315</v>
      </c>
      <c r="M277" s="76">
        <f t="shared" si="30"/>
        <v>263</v>
      </c>
      <c r="N277" s="62">
        <f t="shared" si="31"/>
        <v>0</v>
      </c>
      <c r="O277" s="60" t="b">
        <f t="shared" si="32"/>
        <v>0</v>
      </c>
      <c r="P277" s="60" t="b">
        <f t="shared" si="33"/>
        <v>0</v>
      </c>
      <c r="Q277" s="63" t="str">
        <f t="shared" si="34"/>
        <v/>
      </c>
    </row>
    <row r="278" spans="1:17" s="2" customFormat="1" ht="31.2" x14ac:dyDescent="0.25">
      <c r="A278" s="3" t="s">
        <v>131</v>
      </c>
      <c r="B278" s="3" t="s">
        <v>69</v>
      </c>
      <c r="C278" s="3" t="s">
        <v>567</v>
      </c>
      <c r="D278" s="4" t="s">
        <v>295</v>
      </c>
      <c r="E278" s="4" t="s">
        <v>573</v>
      </c>
      <c r="F278" s="96"/>
      <c r="G278" s="118"/>
      <c r="H278" s="118"/>
      <c r="I278" s="119"/>
      <c r="J278" s="5" t="str">
        <f t="shared" si="29"/>
        <v/>
      </c>
      <c r="K278" s="5" t="s">
        <v>295</v>
      </c>
      <c r="M278" s="76">
        <f t="shared" si="30"/>
        <v>264</v>
      </c>
      <c r="N278" s="62">
        <f t="shared" si="31"/>
        <v>0</v>
      </c>
      <c r="O278" s="60" t="b">
        <f t="shared" si="32"/>
        <v>0</v>
      </c>
      <c r="P278" s="60" t="b">
        <f t="shared" si="33"/>
        <v>0</v>
      </c>
      <c r="Q278" s="63" t="str">
        <f t="shared" si="34"/>
        <v/>
      </c>
    </row>
    <row r="279" spans="1:17" s="2" customFormat="1" ht="31.2" x14ac:dyDescent="0.25">
      <c r="A279" s="3" t="s">
        <v>131</v>
      </c>
      <c r="B279" s="3" t="s">
        <v>63</v>
      </c>
      <c r="C279" s="3" t="s">
        <v>265</v>
      </c>
      <c r="D279" s="4" t="s">
        <v>452</v>
      </c>
      <c r="E279" s="4" t="s">
        <v>498</v>
      </c>
      <c r="F279" s="118"/>
      <c r="G279" s="118"/>
      <c r="H279" s="118"/>
      <c r="I279" s="119"/>
      <c r="J279" s="5" t="str">
        <f t="shared" si="29"/>
        <v/>
      </c>
      <c r="K279" s="5">
        <v>316</v>
      </c>
      <c r="M279" s="76">
        <f t="shared" si="30"/>
        <v>265</v>
      </c>
      <c r="N279" s="62">
        <f t="shared" si="31"/>
        <v>0</v>
      </c>
      <c r="O279" s="60" t="b">
        <f t="shared" si="32"/>
        <v>0</v>
      </c>
      <c r="P279" s="60" t="b">
        <f t="shared" si="33"/>
        <v>0</v>
      </c>
      <c r="Q279" s="63" t="str">
        <f t="shared" si="34"/>
        <v/>
      </c>
    </row>
    <row r="280" spans="1:17" s="2" customFormat="1" ht="31.2" x14ac:dyDescent="0.25">
      <c r="A280" s="3" t="s">
        <v>131</v>
      </c>
      <c r="B280" s="3" t="s">
        <v>63</v>
      </c>
      <c r="C280" s="3" t="s">
        <v>82</v>
      </c>
      <c r="D280" s="4" t="s">
        <v>453</v>
      </c>
      <c r="E280" s="4" t="s">
        <v>499</v>
      </c>
      <c r="F280" s="118"/>
      <c r="G280" s="118"/>
      <c r="H280" s="118"/>
      <c r="I280" s="119"/>
      <c r="J280" s="5" t="str">
        <f t="shared" si="29"/>
        <v/>
      </c>
      <c r="K280" s="5">
        <v>316</v>
      </c>
      <c r="M280" s="76">
        <f t="shared" si="30"/>
        <v>266</v>
      </c>
      <c r="N280" s="62">
        <f t="shared" si="31"/>
        <v>0</v>
      </c>
      <c r="O280" s="60" t="b">
        <f t="shared" si="32"/>
        <v>0</v>
      </c>
      <c r="P280" s="60" t="b">
        <f t="shared" si="33"/>
        <v>0</v>
      </c>
      <c r="Q280" s="63" t="str">
        <f t="shared" si="34"/>
        <v/>
      </c>
    </row>
    <row r="281" spans="1:17" s="2" customFormat="1" ht="31.2" x14ac:dyDescent="0.25">
      <c r="A281" s="3" t="s">
        <v>131</v>
      </c>
      <c r="B281" s="3" t="s">
        <v>63</v>
      </c>
      <c r="C281" s="3" t="s">
        <v>94</v>
      </c>
      <c r="D281" s="4" t="s">
        <v>455</v>
      </c>
      <c r="E281" s="4" t="s">
        <v>501</v>
      </c>
      <c r="F281" s="81"/>
      <c r="G281" s="118"/>
      <c r="H281" s="118"/>
      <c r="I281" s="119"/>
      <c r="J281" s="5" t="str">
        <f t="shared" si="29"/>
        <v/>
      </c>
      <c r="K281" s="5" t="s">
        <v>295</v>
      </c>
      <c r="M281" s="76">
        <f t="shared" si="30"/>
        <v>267</v>
      </c>
      <c r="N281" s="62">
        <f t="shared" si="31"/>
        <v>0</v>
      </c>
      <c r="O281" s="60" t="b">
        <f t="shared" si="32"/>
        <v>0</v>
      </c>
      <c r="P281" s="60" t="b">
        <f t="shared" si="33"/>
        <v>0</v>
      </c>
      <c r="Q281" s="63" t="str">
        <f t="shared" si="34"/>
        <v/>
      </c>
    </row>
    <row r="282" spans="1:17" s="2" customFormat="1" ht="31.2" x14ac:dyDescent="0.25">
      <c r="A282" s="3" t="s">
        <v>131</v>
      </c>
      <c r="B282" s="3" t="s">
        <v>63</v>
      </c>
      <c r="C282" s="3" t="s">
        <v>266</v>
      </c>
      <c r="D282" s="4" t="s">
        <v>454</v>
      </c>
      <c r="E282" s="4" t="s">
        <v>500</v>
      </c>
      <c r="F282" s="118"/>
      <c r="G282" s="81"/>
      <c r="H282" s="81"/>
      <c r="I282" s="119"/>
      <c r="J282" s="5" t="str">
        <f t="shared" si="29"/>
        <v/>
      </c>
      <c r="K282" s="5">
        <v>316</v>
      </c>
      <c r="M282" s="76">
        <f t="shared" si="30"/>
        <v>268</v>
      </c>
      <c r="N282" s="62">
        <f t="shared" si="31"/>
        <v>0</v>
      </c>
      <c r="O282" s="60" t="b">
        <f t="shared" si="32"/>
        <v>0</v>
      </c>
      <c r="P282" s="60" t="b">
        <f t="shared" si="33"/>
        <v>0</v>
      </c>
      <c r="Q282" s="63" t="str">
        <f t="shared" si="34"/>
        <v/>
      </c>
    </row>
    <row r="283" spans="1:17" s="2" customFormat="1" ht="31.2" x14ac:dyDescent="0.25">
      <c r="A283" s="3" t="s">
        <v>131</v>
      </c>
      <c r="B283" s="3" t="s">
        <v>63</v>
      </c>
      <c r="C283" s="3" t="s">
        <v>567</v>
      </c>
      <c r="D283" s="4" t="s">
        <v>295</v>
      </c>
      <c r="E283" s="4" t="s">
        <v>573</v>
      </c>
      <c r="F283" s="96"/>
      <c r="G283" s="118"/>
      <c r="H283" s="118"/>
      <c r="I283" s="119"/>
      <c r="J283" s="5" t="str">
        <f t="shared" si="29"/>
        <v/>
      </c>
      <c r="K283" s="5" t="s">
        <v>295</v>
      </c>
      <c r="M283" s="76">
        <f t="shared" si="30"/>
        <v>269</v>
      </c>
      <c r="N283" s="62">
        <f t="shared" si="31"/>
        <v>0</v>
      </c>
      <c r="O283" s="60" t="b">
        <f t="shared" si="32"/>
        <v>0</v>
      </c>
      <c r="P283" s="60" t="b">
        <f t="shared" si="33"/>
        <v>0</v>
      </c>
      <c r="Q283" s="63" t="str">
        <f t="shared" si="34"/>
        <v/>
      </c>
    </row>
    <row r="284" spans="1:17" s="2" customFormat="1" ht="31.2" x14ac:dyDescent="0.25">
      <c r="A284" s="3" t="s">
        <v>131</v>
      </c>
      <c r="B284" s="3" t="s">
        <v>64</v>
      </c>
      <c r="C284" s="3" t="s">
        <v>265</v>
      </c>
      <c r="D284" s="4" t="s">
        <v>452</v>
      </c>
      <c r="E284" s="4" t="s">
        <v>498</v>
      </c>
      <c r="F284" s="118"/>
      <c r="G284" s="118"/>
      <c r="H284" s="118"/>
      <c r="I284" s="119"/>
      <c r="J284" s="5" t="str">
        <f t="shared" ref="J284:J315" si="35">IF(Q284="",IF(COUNTA(F284:H284)&gt;0,"X",IF(COUNTA(F284:I284)&gt;0,"S","")),Q284)</f>
        <v/>
      </c>
      <c r="K284" s="5">
        <v>317</v>
      </c>
      <c r="M284" s="76">
        <f t="shared" si="30"/>
        <v>270</v>
      </c>
      <c r="N284" s="62">
        <f t="shared" si="31"/>
        <v>0</v>
      </c>
      <c r="O284" s="60" t="b">
        <f t="shared" si="32"/>
        <v>0</v>
      </c>
      <c r="P284" s="60" t="b">
        <f t="shared" si="33"/>
        <v>0</v>
      </c>
      <c r="Q284" s="63" t="str">
        <f t="shared" si="34"/>
        <v/>
      </c>
    </row>
    <row r="285" spans="1:17" s="2" customFormat="1" ht="31.2" x14ac:dyDescent="0.25">
      <c r="A285" s="3" t="s">
        <v>131</v>
      </c>
      <c r="B285" s="3" t="s">
        <v>64</v>
      </c>
      <c r="C285" s="3" t="s">
        <v>82</v>
      </c>
      <c r="D285" s="4" t="s">
        <v>453</v>
      </c>
      <c r="E285" s="4" t="s">
        <v>499</v>
      </c>
      <c r="F285" s="118"/>
      <c r="G285" s="118"/>
      <c r="H285" s="118"/>
      <c r="I285" s="119"/>
      <c r="J285" s="5" t="str">
        <f t="shared" si="35"/>
        <v/>
      </c>
      <c r="K285" s="5">
        <v>317</v>
      </c>
      <c r="M285" s="76">
        <f t="shared" si="30"/>
        <v>271</v>
      </c>
      <c r="N285" s="62">
        <f t="shared" si="31"/>
        <v>0</v>
      </c>
      <c r="O285" s="60" t="b">
        <f t="shared" si="32"/>
        <v>0</v>
      </c>
      <c r="P285" s="60" t="b">
        <f t="shared" si="33"/>
        <v>0</v>
      </c>
      <c r="Q285" s="63" t="str">
        <f t="shared" si="34"/>
        <v/>
      </c>
    </row>
    <row r="286" spans="1:17" s="2" customFormat="1" ht="31.2" x14ac:dyDescent="0.25">
      <c r="A286" s="3" t="s">
        <v>131</v>
      </c>
      <c r="B286" s="3" t="s">
        <v>64</v>
      </c>
      <c r="C286" s="3" t="s">
        <v>94</v>
      </c>
      <c r="D286" s="4" t="s">
        <v>455</v>
      </c>
      <c r="E286" s="4" t="s">
        <v>501</v>
      </c>
      <c r="F286" s="81"/>
      <c r="G286" s="118"/>
      <c r="H286" s="118"/>
      <c r="I286" s="119"/>
      <c r="J286" s="5" t="str">
        <f t="shared" si="35"/>
        <v/>
      </c>
      <c r="K286" s="5" t="s">
        <v>295</v>
      </c>
      <c r="M286" s="76">
        <f t="shared" si="30"/>
        <v>272</v>
      </c>
      <c r="N286" s="62">
        <f t="shared" si="31"/>
        <v>0</v>
      </c>
      <c r="O286" s="60" t="b">
        <f t="shared" si="32"/>
        <v>0</v>
      </c>
      <c r="P286" s="60" t="b">
        <f t="shared" si="33"/>
        <v>0</v>
      </c>
      <c r="Q286" s="63" t="str">
        <f t="shared" si="34"/>
        <v/>
      </c>
    </row>
    <row r="287" spans="1:17" s="2" customFormat="1" ht="31.2" x14ac:dyDescent="0.25">
      <c r="A287" s="3" t="s">
        <v>131</v>
      </c>
      <c r="B287" s="3" t="s">
        <v>64</v>
      </c>
      <c r="C287" s="3" t="s">
        <v>266</v>
      </c>
      <c r="D287" s="4" t="s">
        <v>454</v>
      </c>
      <c r="E287" s="4" t="s">
        <v>500</v>
      </c>
      <c r="F287" s="118"/>
      <c r="G287" s="81"/>
      <c r="H287" s="81"/>
      <c r="I287" s="119"/>
      <c r="J287" s="5" t="str">
        <f t="shared" si="35"/>
        <v/>
      </c>
      <c r="K287" s="5">
        <v>317</v>
      </c>
      <c r="M287" s="76">
        <f t="shared" si="30"/>
        <v>273</v>
      </c>
      <c r="N287" s="62">
        <f t="shared" si="31"/>
        <v>0</v>
      </c>
      <c r="O287" s="60" t="b">
        <f t="shared" si="32"/>
        <v>0</v>
      </c>
      <c r="P287" s="60" t="b">
        <f t="shared" si="33"/>
        <v>0</v>
      </c>
      <c r="Q287" s="63" t="str">
        <f t="shared" si="34"/>
        <v/>
      </c>
    </row>
    <row r="288" spans="1:17" s="2" customFormat="1" ht="31.2" x14ac:dyDescent="0.25">
      <c r="A288" s="3" t="s">
        <v>131</v>
      </c>
      <c r="B288" s="3" t="s">
        <v>64</v>
      </c>
      <c r="C288" s="3" t="s">
        <v>567</v>
      </c>
      <c r="D288" s="4" t="s">
        <v>295</v>
      </c>
      <c r="E288" s="4" t="s">
        <v>573</v>
      </c>
      <c r="F288" s="96"/>
      <c r="G288" s="118"/>
      <c r="H288" s="118"/>
      <c r="I288" s="119"/>
      <c r="J288" s="5" t="str">
        <f t="shared" si="35"/>
        <v/>
      </c>
      <c r="K288" s="5" t="s">
        <v>295</v>
      </c>
      <c r="M288" s="76">
        <f t="shared" si="30"/>
        <v>274</v>
      </c>
      <c r="N288" s="62">
        <f t="shared" si="31"/>
        <v>0</v>
      </c>
      <c r="O288" s="60" t="b">
        <f t="shared" si="32"/>
        <v>0</v>
      </c>
      <c r="P288" s="60" t="b">
        <f t="shared" si="33"/>
        <v>0</v>
      </c>
      <c r="Q288" s="63" t="str">
        <f t="shared" si="34"/>
        <v/>
      </c>
    </row>
    <row r="289" spans="1:17" s="2" customFormat="1" ht="31.2" x14ac:dyDescent="0.25">
      <c r="A289" s="3" t="s">
        <v>131</v>
      </c>
      <c r="B289" s="3" t="s">
        <v>65</v>
      </c>
      <c r="C289" s="3" t="s">
        <v>265</v>
      </c>
      <c r="D289" s="4" t="s">
        <v>452</v>
      </c>
      <c r="E289" s="4" t="s">
        <v>498</v>
      </c>
      <c r="F289" s="118"/>
      <c r="G289" s="118"/>
      <c r="H289" s="118"/>
      <c r="I289" s="119"/>
      <c r="J289" s="5" t="str">
        <f t="shared" si="35"/>
        <v/>
      </c>
      <c r="K289" s="5">
        <v>318</v>
      </c>
      <c r="M289" s="76">
        <f t="shared" si="30"/>
        <v>275</v>
      </c>
      <c r="N289" s="62">
        <f t="shared" si="31"/>
        <v>0</v>
      </c>
      <c r="O289" s="60" t="b">
        <f t="shared" si="32"/>
        <v>0</v>
      </c>
      <c r="P289" s="60" t="b">
        <f t="shared" si="33"/>
        <v>0</v>
      </c>
      <c r="Q289" s="63" t="str">
        <f t="shared" si="34"/>
        <v/>
      </c>
    </row>
    <row r="290" spans="1:17" s="2" customFormat="1" ht="31.2" x14ac:dyDescent="0.25">
      <c r="A290" s="3" t="s">
        <v>131</v>
      </c>
      <c r="B290" s="3" t="s">
        <v>65</v>
      </c>
      <c r="C290" s="3" t="s">
        <v>82</v>
      </c>
      <c r="D290" s="4" t="s">
        <v>453</v>
      </c>
      <c r="E290" s="4" t="s">
        <v>499</v>
      </c>
      <c r="F290" s="118"/>
      <c r="G290" s="118"/>
      <c r="H290" s="118"/>
      <c r="I290" s="119"/>
      <c r="J290" s="5" t="str">
        <f t="shared" si="35"/>
        <v/>
      </c>
      <c r="K290" s="5">
        <v>318</v>
      </c>
      <c r="M290" s="76">
        <f t="shared" si="30"/>
        <v>276</v>
      </c>
      <c r="N290" s="62">
        <f t="shared" si="31"/>
        <v>0</v>
      </c>
      <c r="O290" s="60" t="b">
        <f t="shared" si="32"/>
        <v>0</v>
      </c>
      <c r="P290" s="60" t="b">
        <f t="shared" si="33"/>
        <v>0</v>
      </c>
      <c r="Q290" s="63" t="str">
        <f t="shared" si="34"/>
        <v/>
      </c>
    </row>
    <row r="291" spans="1:17" s="2" customFormat="1" ht="31.2" x14ac:dyDescent="0.25">
      <c r="A291" s="3" t="s">
        <v>131</v>
      </c>
      <c r="B291" s="3" t="s">
        <v>65</v>
      </c>
      <c r="C291" s="3" t="s">
        <v>94</v>
      </c>
      <c r="D291" s="4" t="s">
        <v>455</v>
      </c>
      <c r="E291" s="4" t="s">
        <v>501</v>
      </c>
      <c r="F291" s="81"/>
      <c r="G291" s="118"/>
      <c r="H291" s="118"/>
      <c r="I291" s="119"/>
      <c r="J291" s="5" t="str">
        <f t="shared" si="35"/>
        <v/>
      </c>
      <c r="K291" s="5" t="s">
        <v>295</v>
      </c>
      <c r="M291" s="76">
        <f t="shared" si="30"/>
        <v>277</v>
      </c>
      <c r="N291" s="62">
        <f t="shared" si="31"/>
        <v>0</v>
      </c>
      <c r="O291" s="60" t="b">
        <f t="shared" si="32"/>
        <v>0</v>
      </c>
      <c r="P291" s="60" t="b">
        <f t="shared" si="33"/>
        <v>0</v>
      </c>
      <c r="Q291" s="63" t="str">
        <f t="shared" si="34"/>
        <v/>
      </c>
    </row>
    <row r="292" spans="1:17" s="2" customFormat="1" ht="31.2" x14ac:dyDescent="0.25">
      <c r="A292" s="3" t="s">
        <v>131</v>
      </c>
      <c r="B292" s="3" t="s">
        <v>65</v>
      </c>
      <c r="C292" s="3" t="s">
        <v>266</v>
      </c>
      <c r="D292" s="4" t="s">
        <v>454</v>
      </c>
      <c r="E292" s="4" t="s">
        <v>500</v>
      </c>
      <c r="F292" s="118"/>
      <c r="G292" s="81"/>
      <c r="H292" s="81"/>
      <c r="I292" s="119"/>
      <c r="J292" s="5" t="str">
        <f t="shared" si="35"/>
        <v/>
      </c>
      <c r="K292" s="5">
        <v>318</v>
      </c>
      <c r="M292" s="76">
        <f t="shared" si="30"/>
        <v>278</v>
      </c>
      <c r="N292" s="62">
        <f t="shared" si="31"/>
        <v>0</v>
      </c>
      <c r="O292" s="60" t="b">
        <f t="shared" si="32"/>
        <v>0</v>
      </c>
      <c r="P292" s="60" t="b">
        <f t="shared" si="33"/>
        <v>0</v>
      </c>
      <c r="Q292" s="63" t="str">
        <f t="shared" si="34"/>
        <v/>
      </c>
    </row>
    <row r="293" spans="1:17" s="2" customFormat="1" ht="31.2" x14ac:dyDescent="0.25">
      <c r="A293" s="3" t="s">
        <v>131</v>
      </c>
      <c r="B293" s="3" t="s">
        <v>65</v>
      </c>
      <c r="C293" s="3" t="s">
        <v>567</v>
      </c>
      <c r="D293" s="4" t="s">
        <v>295</v>
      </c>
      <c r="E293" s="4" t="s">
        <v>573</v>
      </c>
      <c r="F293" s="96"/>
      <c r="G293" s="118"/>
      <c r="H293" s="118"/>
      <c r="I293" s="119"/>
      <c r="J293" s="5" t="str">
        <f t="shared" si="35"/>
        <v/>
      </c>
      <c r="K293" s="5" t="s">
        <v>295</v>
      </c>
      <c r="M293" s="76">
        <f t="shared" si="30"/>
        <v>279</v>
      </c>
      <c r="N293" s="62">
        <f t="shared" si="31"/>
        <v>0</v>
      </c>
      <c r="O293" s="60" t="b">
        <f t="shared" si="32"/>
        <v>0</v>
      </c>
      <c r="P293" s="60" t="b">
        <f t="shared" si="33"/>
        <v>0</v>
      </c>
      <c r="Q293" s="63" t="str">
        <f t="shared" si="34"/>
        <v/>
      </c>
    </row>
    <row r="294" spans="1:17" s="2" customFormat="1" ht="31.2" x14ac:dyDescent="0.25">
      <c r="A294" s="3" t="s">
        <v>131</v>
      </c>
      <c r="B294" s="3" t="s">
        <v>66</v>
      </c>
      <c r="C294" s="3" t="s">
        <v>265</v>
      </c>
      <c r="D294" s="4" t="s">
        <v>452</v>
      </c>
      <c r="E294" s="4" t="s">
        <v>498</v>
      </c>
      <c r="F294" s="118"/>
      <c r="G294" s="118"/>
      <c r="H294" s="118"/>
      <c r="I294" s="119"/>
      <c r="J294" s="5" t="str">
        <f t="shared" si="35"/>
        <v/>
      </c>
      <c r="K294" s="5">
        <v>319</v>
      </c>
      <c r="M294" s="76">
        <f t="shared" si="30"/>
        <v>280</v>
      </c>
      <c r="N294" s="62">
        <f t="shared" si="31"/>
        <v>0</v>
      </c>
      <c r="O294" s="60" t="b">
        <f t="shared" si="32"/>
        <v>0</v>
      </c>
      <c r="P294" s="60" t="b">
        <f t="shared" si="33"/>
        <v>0</v>
      </c>
      <c r="Q294" s="63" t="str">
        <f t="shared" si="34"/>
        <v/>
      </c>
    </row>
    <row r="295" spans="1:17" s="2" customFormat="1" ht="31.2" x14ac:dyDescent="0.25">
      <c r="A295" s="3" t="s">
        <v>131</v>
      </c>
      <c r="B295" s="3" t="s">
        <v>66</v>
      </c>
      <c r="C295" s="3" t="s">
        <v>82</v>
      </c>
      <c r="D295" s="4" t="s">
        <v>453</v>
      </c>
      <c r="E295" s="4" t="s">
        <v>499</v>
      </c>
      <c r="F295" s="118"/>
      <c r="G295" s="118"/>
      <c r="H295" s="118"/>
      <c r="I295" s="119"/>
      <c r="J295" s="5" t="str">
        <f t="shared" si="35"/>
        <v/>
      </c>
      <c r="K295" s="5">
        <v>319</v>
      </c>
      <c r="M295" s="76">
        <f t="shared" si="30"/>
        <v>281</v>
      </c>
      <c r="N295" s="62">
        <f t="shared" si="31"/>
        <v>0</v>
      </c>
      <c r="O295" s="60" t="b">
        <f t="shared" si="32"/>
        <v>0</v>
      </c>
      <c r="P295" s="60" t="b">
        <f t="shared" si="33"/>
        <v>0</v>
      </c>
      <c r="Q295" s="63" t="str">
        <f t="shared" si="34"/>
        <v/>
      </c>
    </row>
    <row r="296" spans="1:17" s="2" customFormat="1" ht="31.2" x14ac:dyDescent="0.25">
      <c r="A296" s="3" t="s">
        <v>131</v>
      </c>
      <c r="B296" s="3" t="s">
        <v>66</v>
      </c>
      <c r="C296" s="8" t="s">
        <v>94</v>
      </c>
      <c r="D296" s="4" t="s">
        <v>455</v>
      </c>
      <c r="E296" s="4" t="s">
        <v>501</v>
      </c>
      <c r="F296" s="81"/>
      <c r="G296" s="118"/>
      <c r="H296" s="118"/>
      <c r="I296" s="119"/>
      <c r="J296" s="5" t="str">
        <f t="shared" si="35"/>
        <v/>
      </c>
      <c r="K296" s="5" t="s">
        <v>295</v>
      </c>
      <c r="M296" s="76">
        <f t="shared" si="30"/>
        <v>282</v>
      </c>
      <c r="N296" s="62">
        <f t="shared" si="31"/>
        <v>0</v>
      </c>
      <c r="O296" s="60" t="b">
        <f t="shared" si="32"/>
        <v>0</v>
      </c>
      <c r="P296" s="60" t="b">
        <f t="shared" si="33"/>
        <v>0</v>
      </c>
      <c r="Q296" s="63" t="str">
        <f t="shared" si="34"/>
        <v/>
      </c>
    </row>
    <row r="297" spans="1:17" s="2" customFormat="1" ht="31.2" x14ac:dyDescent="0.25">
      <c r="A297" s="3" t="s">
        <v>131</v>
      </c>
      <c r="B297" s="3" t="s">
        <v>66</v>
      </c>
      <c r="C297" s="3" t="s">
        <v>266</v>
      </c>
      <c r="D297" s="4" t="s">
        <v>454</v>
      </c>
      <c r="E297" s="4" t="s">
        <v>500</v>
      </c>
      <c r="F297" s="118"/>
      <c r="G297" s="81"/>
      <c r="H297" s="81"/>
      <c r="I297" s="119"/>
      <c r="J297" s="5" t="str">
        <f t="shared" si="35"/>
        <v/>
      </c>
      <c r="K297" s="5">
        <v>319</v>
      </c>
      <c r="M297" s="76">
        <f t="shared" si="30"/>
        <v>283</v>
      </c>
      <c r="N297" s="62">
        <f t="shared" si="31"/>
        <v>0</v>
      </c>
      <c r="O297" s="60" t="b">
        <f t="shared" si="32"/>
        <v>0</v>
      </c>
      <c r="P297" s="60" t="b">
        <f t="shared" si="33"/>
        <v>0</v>
      </c>
      <c r="Q297" s="63" t="str">
        <f t="shared" si="34"/>
        <v/>
      </c>
    </row>
    <row r="298" spans="1:17" s="2" customFormat="1" ht="31.2" x14ac:dyDescent="0.25">
      <c r="A298" s="3" t="s">
        <v>131</v>
      </c>
      <c r="B298" s="3" t="s">
        <v>66</v>
      </c>
      <c r="C298" s="3" t="s">
        <v>567</v>
      </c>
      <c r="D298" s="4" t="s">
        <v>295</v>
      </c>
      <c r="E298" s="4" t="s">
        <v>573</v>
      </c>
      <c r="F298" s="96"/>
      <c r="G298" s="118"/>
      <c r="H298" s="118"/>
      <c r="I298" s="119"/>
      <c r="J298" s="5" t="str">
        <f t="shared" si="35"/>
        <v/>
      </c>
      <c r="K298" s="5" t="s">
        <v>295</v>
      </c>
      <c r="M298" s="76">
        <f t="shared" si="30"/>
        <v>284</v>
      </c>
      <c r="N298" s="62">
        <f t="shared" si="31"/>
        <v>0</v>
      </c>
      <c r="O298" s="60" t="b">
        <f t="shared" si="32"/>
        <v>0</v>
      </c>
      <c r="P298" s="60" t="b">
        <f t="shared" si="33"/>
        <v>0</v>
      </c>
      <c r="Q298" s="63" t="str">
        <f t="shared" si="34"/>
        <v/>
      </c>
    </row>
    <row r="299" spans="1:17" s="2" customFormat="1" ht="31.2" x14ac:dyDescent="0.25">
      <c r="A299" s="3" t="s">
        <v>131</v>
      </c>
      <c r="B299" s="3" t="s">
        <v>67</v>
      </c>
      <c r="C299" s="3" t="s">
        <v>265</v>
      </c>
      <c r="D299" s="4" t="s">
        <v>452</v>
      </c>
      <c r="E299" s="4" t="s">
        <v>498</v>
      </c>
      <c r="F299" s="118"/>
      <c r="G299" s="118"/>
      <c r="H299" s="118"/>
      <c r="I299" s="119"/>
      <c r="J299" s="5" t="str">
        <f t="shared" si="35"/>
        <v/>
      </c>
      <c r="K299" s="5">
        <v>320</v>
      </c>
      <c r="M299" s="76">
        <f t="shared" si="30"/>
        <v>285</v>
      </c>
      <c r="N299" s="62">
        <f t="shared" si="31"/>
        <v>0</v>
      </c>
      <c r="O299" s="60" t="b">
        <f t="shared" si="32"/>
        <v>0</v>
      </c>
      <c r="P299" s="60" t="b">
        <f t="shared" si="33"/>
        <v>0</v>
      </c>
      <c r="Q299" s="63" t="str">
        <f t="shared" si="34"/>
        <v/>
      </c>
    </row>
    <row r="300" spans="1:17" s="2" customFormat="1" ht="31.2" x14ac:dyDescent="0.25">
      <c r="A300" s="3" t="s">
        <v>131</v>
      </c>
      <c r="B300" s="3" t="s">
        <v>67</v>
      </c>
      <c r="C300" s="3" t="s">
        <v>82</v>
      </c>
      <c r="D300" s="4" t="s">
        <v>453</v>
      </c>
      <c r="E300" s="4" t="s">
        <v>499</v>
      </c>
      <c r="F300" s="118"/>
      <c r="G300" s="118"/>
      <c r="H300" s="118"/>
      <c r="I300" s="119"/>
      <c r="J300" s="5" t="str">
        <f t="shared" si="35"/>
        <v/>
      </c>
      <c r="K300" s="5">
        <v>320</v>
      </c>
      <c r="M300" s="76">
        <f t="shared" si="30"/>
        <v>286</v>
      </c>
      <c r="N300" s="62">
        <f t="shared" si="31"/>
        <v>0</v>
      </c>
      <c r="O300" s="60" t="b">
        <f t="shared" si="32"/>
        <v>0</v>
      </c>
      <c r="P300" s="60" t="b">
        <f t="shared" si="33"/>
        <v>0</v>
      </c>
      <c r="Q300" s="63" t="str">
        <f t="shared" si="34"/>
        <v/>
      </c>
    </row>
    <row r="301" spans="1:17" s="2" customFormat="1" ht="31.2" x14ac:dyDescent="0.25">
      <c r="A301" s="3" t="s">
        <v>131</v>
      </c>
      <c r="B301" s="3" t="s">
        <v>67</v>
      </c>
      <c r="C301" s="3" t="s">
        <v>94</v>
      </c>
      <c r="D301" s="4" t="s">
        <v>455</v>
      </c>
      <c r="E301" s="4" t="s">
        <v>501</v>
      </c>
      <c r="F301" s="81"/>
      <c r="G301" s="118"/>
      <c r="H301" s="118"/>
      <c r="I301" s="119"/>
      <c r="J301" s="5" t="str">
        <f t="shared" si="35"/>
        <v/>
      </c>
      <c r="K301" s="5" t="s">
        <v>295</v>
      </c>
      <c r="M301" s="76">
        <f t="shared" si="30"/>
        <v>287</v>
      </c>
      <c r="N301" s="62">
        <f t="shared" si="31"/>
        <v>0</v>
      </c>
      <c r="O301" s="60" t="b">
        <f t="shared" si="32"/>
        <v>0</v>
      </c>
      <c r="P301" s="60" t="b">
        <f t="shared" si="33"/>
        <v>0</v>
      </c>
      <c r="Q301" s="63" t="str">
        <f t="shared" si="34"/>
        <v/>
      </c>
    </row>
    <row r="302" spans="1:17" s="2" customFormat="1" ht="31.2" x14ac:dyDescent="0.25">
      <c r="A302" s="3" t="s">
        <v>131</v>
      </c>
      <c r="B302" s="3" t="s">
        <v>67</v>
      </c>
      <c r="C302" s="3" t="s">
        <v>266</v>
      </c>
      <c r="D302" s="4" t="s">
        <v>454</v>
      </c>
      <c r="E302" s="4" t="s">
        <v>500</v>
      </c>
      <c r="F302" s="118"/>
      <c r="G302" s="81"/>
      <c r="H302" s="81"/>
      <c r="I302" s="119"/>
      <c r="J302" s="5" t="str">
        <f t="shared" si="35"/>
        <v/>
      </c>
      <c r="K302" s="5">
        <v>320</v>
      </c>
      <c r="M302" s="76">
        <f t="shared" si="30"/>
        <v>288</v>
      </c>
      <c r="N302" s="62">
        <f t="shared" si="31"/>
        <v>0</v>
      </c>
      <c r="O302" s="60" t="b">
        <f t="shared" si="32"/>
        <v>0</v>
      </c>
      <c r="P302" s="60" t="b">
        <f t="shared" si="33"/>
        <v>0</v>
      </c>
      <c r="Q302" s="63" t="str">
        <f t="shared" si="34"/>
        <v/>
      </c>
    </row>
    <row r="303" spans="1:17" s="2" customFormat="1" ht="31.2" x14ac:dyDescent="0.25">
      <c r="A303" s="3" t="s">
        <v>131</v>
      </c>
      <c r="B303" s="3" t="s">
        <v>67</v>
      </c>
      <c r="C303" s="15" t="s">
        <v>567</v>
      </c>
      <c r="D303" s="4" t="s">
        <v>295</v>
      </c>
      <c r="E303" s="4" t="s">
        <v>573</v>
      </c>
      <c r="F303" s="96"/>
      <c r="G303" s="118"/>
      <c r="H303" s="118"/>
      <c r="I303" s="119"/>
      <c r="J303" s="5" t="str">
        <f t="shared" si="35"/>
        <v/>
      </c>
      <c r="K303" s="5" t="s">
        <v>295</v>
      </c>
      <c r="M303" s="76">
        <f t="shared" si="30"/>
        <v>289</v>
      </c>
      <c r="N303" s="62">
        <f t="shared" si="31"/>
        <v>0</v>
      </c>
      <c r="O303" s="60" t="b">
        <f t="shared" si="32"/>
        <v>0</v>
      </c>
      <c r="P303" s="60" t="b">
        <f t="shared" si="33"/>
        <v>0</v>
      </c>
      <c r="Q303" s="63" t="str">
        <f t="shared" si="34"/>
        <v/>
      </c>
    </row>
    <row r="304" spans="1:17" s="2" customFormat="1" ht="31.2" x14ac:dyDescent="0.25">
      <c r="A304" s="3" t="s">
        <v>131</v>
      </c>
      <c r="B304" s="3" t="s">
        <v>15</v>
      </c>
      <c r="C304" s="3" t="s">
        <v>196</v>
      </c>
      <c r="D304" s="4" t="s">
        <v>456</v>
      </c>
      <c r="E304" s="4" t="s">
        <v>502</v>
      </c>
      <c r="F304" s="118"/>
      <c r="G304" s="118"/>
      <c r="H304" s="118"/>
      <c r="I304" s="119"/>
      <c r="J304" s="5" t="str">
        <f t="shared" si="35"/>
        <v/>
      </c>
      <c r="K304" s="5">
        <v>321</v>
      </c>
      <c r="M304" s="76">
        <f t="shared" si="30"/>
        <v>290</v>
      </c>
      <c r="N304" s="62">
        <f t="shared" si="31"/>
        <v>0</v>
      </c>
      <c r="O304" s="60" t="b">
        <f t="shared" si="32"/>
        <v>0</v>
      </c>
      <c r="P304" s="60" t="b">
        <f t="shared" si="33"/>
        <v>0</v>
      </c>
      <c r="Q304" s="63" t="str">
        <f t="shared" si="34"/>
        <v/>
      </c>
    </row>
    <row r="305" spans="1:17" s="2" customFormat="1" ht="31.2" x14ac:dyDescent="0.25">
      <c r="A305" s="3" t="s">
        <v>131</v>
      </c>
      <c r="B305" s="3" t="s">
        <v>73</v>
      </c>
      <c r="C305" s="8" t="s">
        <v>267</v>
      </c>
      <c r="D305" s="4" t="s">
        <v>457</v>
      </c>
      <c r="E305" s="4" t="s">
        <v>503</v>
      </c>
      <c r="F305" s="118"/>
      <c r="G305" s="118"/>
      <c r="H305" s="118"/>
      <c r="I305" s="119"/>
      <c r="J305" s="5" t="str">
        <f t="shared" si="35"/>
        <v/>
      </c>
      <c r="K305" s="5">
        <v>326</v>
      </c>
      <c r="M305" s="76">
        <f t="shared" si="30"/>
        <v>291</v>
      </c>
      <c r="N305" s="62">
        <f t="shared" si="31"/>
        <v>0</v>
      </c>
      <c r="O305" s="60" t="b">
        <f t="shared" si="32"/>
        <v>0</v>
      </c>
      <c r="P305" s="60" t="b">
        <f t="shared" si="33"/>
        <v>0</v>
      </c>
      <c r="Q305" s="63" t="str">
        <f t="shared" si="34"/>
        <v/>
      </c>
    </row>
    <row r="306" spans="1:17" s="2" customFormat="1" ht="31.2" x14ac:dyDescent="0.25">
      <c r="A306" s="3" t="s">
        <v>131</v>
      </c>
      <c r="B306" s="3" t="s">
        <v>71</v>
      </c>
      <c r="C306" s="3" t="s">
        <v>264</v>
      </c>
      <c r="D306" s="4" t="s">
        <v>449</v>
      </c>
      <c r="E306" s="4" t="s">
        <v>495</v>
      </c>
      <c r="F306" s="118"/>
      <c r="G306" s="118"/>
      <c r="H306" s="118"/>
      <c r="I306" s="119"/>
      <c r="J306" s="5" t="str">
        <f t="shared" si="35"/>
        <v/>
      </c>
      <c r="K306" s="5">
        <v>327</v>
      </c>
      <c r="M306" s="76">
        <f t="shared" si="30"/>
        <v>292</v>
      </c>
      <c r="N306" s="62">
        <f t="shared" si="31"/>
        <v>0</v>
      </c>
      <c r="O306" s="60" t="b">
        <f t="shared" si="32"/>
        <v>0</v>
      </c>
      <c r="P306" s="60" t="b">
        <f t="shared" si="33"/>
        <v>0</v>
      </c>
      <c r="Q306" s="63" t="str">
        <f t="shared" si="34"/>
        <v/>
      </c>
    </row>
    <row r="307" spans="1:17" s="2" customFormat="1" ht="31.2" x14ac:dyDescent="0.25">
      <c r="A307" s="3" t="s">
        <v>131</v>
      </c>
      <c r="B307" s="10" t="s">
        <v>71</v>
      </c>
      <c r="C307" s="10" t="s">
        <v>195</v>
      </c>
      <c r="D307" s="5" t="s">
        <v>448</v>
      </c>
      <c r="E307" s="5" t="s">
        <v>494</v>
      </c>
      <c r="F307" s="118"/>
      <c r="G307" s="118"/>
      <c r="H307" s="118"/>
      <c r="I307" s="119"/>
      <c r="J307" s="5" t="str">
        <f t="shared" si="35"/>
        <v/>
      </c>
      <c r="K307" s="5">
        <v>327</v>
      </c>
      <c r="M307" s="76">
        <f t="shared" si="30"/>
        <v>293</v>
      </c>
      <c r="N307" s="62">
        <f t="shared" si="31"/>
        <v>0</v>
      </c>
      <c r="O307" s="60" t="b">
        <f t="shared" si="32"/>
        <v>0</v>
      </c>
      <c r="P307" s="60" t="b">
        <f t="shared" si="33"/>
        <v>0</v>
      </c>
      <c r="Q307" s="63" t="str">
        <f t="shared" si="34"/>
        <v/>
      </c>
    </row>
    <row r="308" spans="1:17" s="2" customFormat="1" ht="31.2" x14ac:dyDescent="0.25">
      <c r="A308" s="3" t="s">
        <v>131</v>
      </c>
      <c r="B308" s="3" t="s">
        <v>71</v>
      </c>
      <c r="C308" s="3" t="s">
        <v>112</v>
      </c>
      <c r="D308" s="4" t="s">
        <v>450</v>
      </c>
      <c r="E308" s="4" t="s">
        <v>496</v>
      </c>
      <c r="F308" s="118"/>
      <c r="G308" s="118"/>
      <c r="H308" s="118"/>
      <c r="I308" s="119"/>
      <c r="J308" s="5" t="str">
        <f t="shared" si="35"/>
        <v/>
      </c>
      <c r="K308" s="5">
        <v>327</v>
      </c>
      <c r="M308" s="76">
        <f t="shared" si="30"/>
        <v>294</v>
      </c>
      <c r="N308" s="62">
        <f t="shared" si="31"/>
        <v>0</v>
      </c>
      <c r="O308" s="60" t="b">
        <f t="shared" si="32"/>
        <v>0</v>
      </c>
      <c r="P308" s="60" t="b">
        <f t="shared" si="33"/>
        <v>0</v>
      </c>
      <c r="Q308" s="63" t="str">
        <f t="shared" si="34"/>
        <v/>
      </c>
    </row>
    <row r="309" spans="1:17" s="2" customFormat="1" ht="31.2" x14ac:dyDescent="0.25">
      <c r="A309" s="3" t="s">
        <v>131</v>
      </c>
      <c r="B309" s="3" t="s">
        <v>71</v>
      </c>
      <c r="C309" s="15" t="s">
        <v>95</v>
      </c>
      <c r="D309" s="4" t="s">
        <v>451</v>
      </c>
      <c r="E309" s="4" t="s">
        <v>497</v>
      </c>
      <c r="F309" s="81"/>
      <c r="G309" s="118"/>
      <c r="H309" s="118"/>
      <c r="I309" s="119"/>
      <c r="J309" s="5" t="str">
        <f t="shared" si="35"/>
        <v/>
      </c>
      <c r="K309" s="5" t="s">
        <v>295</v>
      </c>
      <c r="M309" s="76">
        <f t="shared" si="30"/>
        <v>295</v>
      </c>
      <c r="N309" s="62">
        <f t="shared" si="31"/>
        <v>0</v>
      </c>
      <c r="O309" s="60" t="b">
        <f t="shared" si="32"/>
        <v>0</v>
      </c>
      <c r="P309" s="60" t="b">
        <f t="shared" si="33"/>
        <v>0</v>
      </c>
      <c r="Q309" s="63" t="str">
        <f t="shared" si="34"/>
        <v/>
      </c>
    </row>
    <row r="310" spans="1:17" s="2" customFormat="1" ht="31.2" x14ac:dyDescent="0.25">
      <c r="A310" s="3" t="s">
        <v>131</v>
      </c>
      <c r="B310" s="3" t="s">
        <v>68</v>
      </c>
      <c r="C310" s="3" t="s">
        <v>195</v>
      </c>
      <c r="D310" s="4" t="s">
        <v>448</v>
      </c>
      <c r="E310" s="4" t="s">
        <v>494</v>
      </c>
      <c r="F310" s="118"/>
      <c r="G310" s="118"/>
      <c r="H310" s="118"/>
      <c r="I310" s="119"/>
      <c r="J310" s="5" t="str">
        <f t="shared" si="35"/>
        <v/>
      </c>
      <c r="K310" s="5">
        <v>328</v>
      </c>
      <c r="M310" s="76">
        <f t="shared" si="30"/>
        <v>296</v>
      </c>
      <c r="N310" s="62">
        <f t="shared" si="31"/>
        <v>0</v>
      </c>
      <c r="O310" s="60" t="b">
        <f t="shared" si="32"/>
        <v>0</v>
      </c>
      <c r="P310" s="60" t="b">
        <f t="shared" si="33"/>
        <v>0</v>
      </c>
      <c r="Q310" s="63" t="str">
        <f t="shared" si="34"/>
        <v/>
      </c>
    </row>
    <row r="311" spans="1:17" s="2" customFormat="1" ht="31.2" x14ac:dyDescent="0.25">
      <c r="A311" s="3" t="s">
        <v>131</v>
      </c>
      <c r="B311" s="10" t="s">
        <v>68</v>
      </c>
      <c r="C311" s="3" t="s">
        <v>265</v>
      </c>
      <c r="D311" s="4" t="s">
        <v>452</v>
      </c>
      <c r="E311" s="4" t="s">
        <v>498</v>
      </c>
      <c r="F311" s="118"/>
      <c r="G311" s="118"/>
      <c r="H311" s="118"/>
      <c r="I311" s="119"/>
      <c r="J311" s="5" t="str">
        <f t="shared" si="35"/>
        <v/>
      </c>
      <c r="K311" s="5">
        <v>328</v>
      </c>
      <c r="M311" s="76">
        <f t="shared" si="30"/>
        <v>297</v>
      </c>
      <c r="N311" s="62">
        <f t="shared" si="31"/>
        <v>0</v>
      </c>
      <c r="O311" s="60" t="b">
        <f t="shared" si="32"/>
        <v>0</v>
      </c>
      <c r="P311" s="60" t="b">
        <f t="shared" si="33"/>
        <v>0</v>
      </c>
      <c r="Q311" s="63" t="str">
        <f t="shared" si="34"/>
        <v/>
      </c>
    </row>
    <row r="312" spans="1:17" s="2" customFormat="1" ht="31.2" x14ac:dyDescent="0.25">
      <c r="A312" s="3" t="s">
        <v>131</v>
      </c>
      <c r="B312" s="10" t="s">
        <v>68</v>
      </c>
      <c r="C312" s="3" t="s">
        <v>82</v>
      </c>
      <c r="D312" s="4" t="s">
        <v>453</v>
      </c>
      <c r="E312" s="4" t="s">
        <v>499</v>
      </c>
      <c r="F312" s="118"/>
      <c r="G312" s="118"/>
      <c r="H312" s="118"/>
      <c r="I312" s="119"/>
      <c r="J312" s="5" t="str">
        <f t="shared" si="35"/>
        <v/>
      </c>
      <c r="K312" s="5">
        <v>328</v>
      </c>
      <c r="M312" s="76">
        <f t="shared" si="30"/>
        <v>298</v>
      </c>
      <c r="N312" s="62">
        <f t="shared" si="31"/>
        <v>0</v>
      </c>
      <c r="O312" s="60" t="b">
        <f t="shared" si="32"/>
        <v>0</v>
      </c>
      <c r="P312" s="60" t="b">
        <f t="shared" si="33"/>
        <v>0</v>
      </c>
      <c r="Q312" s="63" t="str">
        <f t="shared" si="34"/>
        <v/>
      </c>
    </row>
    <row r="313" spans="1:17" s="2" customFormat="1" ht="31.2" x14ac:dyDescent="0.25">
      <c r="A313" s="3" t="s">
        <v>131</v>
      </c>
      <c r="B313" s="10" t="s">
        <v>68</v>
      </c>
      <c r="C313" s="3" t="s">
        <v>112</v>
      </c>
      <c r="D313" s="4" t="s">
        <v>450</v>
      </c>
      <c r="E313" s="4" t="s">
        <v>496</v>
      </c>
      <c r="F313" s="118"/>
      <c r="G313" s="118"/>
      <c r="H313" s="118"/>
      <c r="I313" s="119"/>
      <c r="J313" s="5" t="str">
        <f t="shared" si="35"/>
        <v/>
      </c>
      <c r="K313" s="5">
        <v>328</v>
      </c>
      <c r="M313" s="76">
        <f t="shared" si="30"/>
        <v>299</v>
      </c>
      <c r="N313" s="62">
        <f t="shared" si="31"/>
        <v>0</v>
      </c>
      <c r="O313" s="60" t="b">
        <f t="shared" si="32"/>
        <v>0</v>
      </c>
      <c r="P313" s="60" t="b">
        <f t="shared" si="33"/>
        <v>0</v>
      </c>
      <c r="Q313" s="63" t="str">
        <f t="shared" si="34"/>
        <v/>
      </c>
    </row>
    <row r="314" spans="1:17" s="2" customFormat="1" ht="31.2" x14ac:dyDescent="0.25">
      <c r="A314" s="3" t="s">
        <v>131</v>
      </c>
      <c r="B314" s="3" t="s">
        <v>68</v>
      </c>
      <c r="C314" s="3" t="s">
        <v>266</v>
      </c>
      <c r="D314" s="4" t="s">
        <v>454</v>
      </c>
      <c r="E314" s="4" t="s">
        <v>500</v>
      </c>
      <c r="F314" s="118"/>
      <c r="G314" s="81"/>
      <c r="H314" s="81"/>
      <c r="I314" s="119"/>
      <c r="J314" s="5" t="str">
        <f t="shared" si="35"/>
        <v/>
      </c>
      <c r="K314" s="5">
        <v>328</v>
      </c>
      <c r="M314" s="76">
        <f t="shared" si="30"/>
        <v>300</v>
      </c>
      <c r="N314" s="62">
        <f t="shared" si="31"/>
        <v>0</v>
      </c>
      <c r="O314" s="60" t="b">
        <f t="shared" si="32"/>
        <v>0</v>
      </c>
      <c r="P314" s="60" t="b">
        <f t="shared" si="33"/>
        <v>0</v>
      </c>
      <c r="Q314" s="63" t="str">
        <f t="shared" si="34"/>
        <v/>
      </c>
    </row>
    <row r="315" spans="1:17" s="2" customFormat="1" ht="31.2" x14ac:dyDescent="0.25">
      <c r="A315" s="3" t="s">
        <v>131</v>
      </c>
      <c r="B315" s="10" t="s">
        <v>68</v>
      </c>
      <c r="C315" s="3" t="s">
        <v>567</v>
      </c>
      <c r="D315" s="4" t="s">
        <v>295</v>
      </c>
      <c r="E315" s="4" t="s">
        <v>573</v>
      </c>
      <c r="F315" s="96"/>
      <c r="G315" s="118"/>
      <c r="H315" s="118"/>
      <c r="I315" s="119"/>
      <c r="J315" s="5" t="str">
        <f t="shared" si="35"/>
        <v/>
      </c>
      <c r="K315" s="5" t="s">
        <v>295</v>
      </c>
      <c r="M315" s="76">
        <f t="shared" si="30"/>
        <v>301</v>
      </c>
      <c r="N315" s="62">
        <f t="shared" si="31"/>
        <v>0</v>
      </c>
      <c r="O315" s="60" t="b">
        <f t="shared" si="32"/>
        <v>0</v>
      </c>
      <c r="P315" s="60" t="b">
        <f t="shared" si="33"/>
        <v>0</v>
      </c>
      <c r="Q315" s="63" t="str">
        <f t="shared" si="34"/>
        <v/>
      </c>
    </row>
    <row r="316" spans="1:17" s="2" customFormat="1" ht="31.2" x14ac:dyDescent="0.25">
      <c r="A316" s="3" t="s">
        <v>131</v>
      </c>
      <c r="B316" s="3" t="s">
        <v>136</v>
      </c>
      <c r="C316" s="3" t="s">
        <v>264</v>
      </c>
      <c r="D316" s="4" t="s">
        <v>449</v>
      </c>
      <c r="E316" s="4" t="s">
        <v>495</v>
      </c>
      <c r="F316" s="118"/>
      <c r="G316" s="118"/>
      <c r="H316" s="118"/>
      <c r="I316" s="119"/>
      <c r="J316" s="5" t="str">
        <f t="shared" ref="J316:J347" si="36">IF(Q316="",IF(COUNTA(F316:H316)&gt;0,"X",IF(COUNTA(F316:I316)&gt;0,"S","")),Q316)</f>
        <v/>
      </c>
      <c r="K316" s="5">
        <v>329</v>
      </c>
      <c r="M316" s="76">
        <f t="shared" si="30"/>
        <v>302</v>
      </c>
      <c r="N316" s="62">
        <f t="shared" si="31"/>
        <v>0</v>
      </c>
      <c r="O316" s="60" t="b">
        <f t="shared" si="32"/>
        <v>0</v>
      </c>
      <c r="P316" s="60" t="b">
        <f t="shared" si="33"/>
        <v>0</v>
      </c>
      <c r="Q316" s="63" t="str">
        <f t="shared" si="34"/>
        <v/>
      </c>
    </row>
    <row r="317" spans="1:17" s="2" customFormat="1" ht="31.2" x14ac:dyDescent="0.25">
      <c r="A317" s="3" t="s">
        <v>131</v>
      </c>
      <c r="B317" s="3" t="s">
        <v>136</v>
      </c>
      <c r="C317" s="3" t="s">
        <v>195</v>
      </c>
      <c r="D317" s="4" t="s">
        <v>448</v>
      </c>
      <c r="E317" s="4" t="s">
        <v>494</v>
      </c>
      <c r="F317" s="118"/>
      <c r="G317" s="118"/>
      <c r="H317" s="118"/>
      <c r="I317" s="119"/>
      <c r="J317" s="5" t="str">
        <f t="shared" si="36"/>
        <v/>
      </c>
      <c r="K317" s="5">
        <v>329</v>
      </c>
      <c r="M317" s="76">
        <f t="shared" si="30"/>
        <v>303</v>
      </c>
      <c r="N317" s="62">
        <f t="shared" si="31"/>
        <v>0</v>
      </c>
      <c r="O317" s="60" t="b">
        <f t="shared" si="32"/>
        <v>0</v>
      </c>
      <c r="P317" s="60" t="b">
        <f t="shared" si="33"/>
        <v>0</v>
      </c>
      <c r="Q317" s="63" t="str">
        <f t="shared" si="34"/>
        <v/>
      </c>
    </row>
    <row r="318" spans="1:17" s="2" customFormat="1" ht="31.2" x14ac:dyDescent="0.25">
      <c r="A318" s="3" t="s">
        <v>131</v>
      </c>
      <c r="B318" s="3" t="s">
        <v>136</v>
      </c>
      <c r="C318" s="8" t="s">
        <v>112</v>
      </c>
      <c r="D318" s="4" t="s">
        <v>450</v>
      </c>
      <c r="E318" s="4" t="s">
        <v>496</v>
      </c>
      <c r="F318" s="118"/>
      <c r="G318" s="118"/>
      <c r="H318" s="118"/>
      <c r="I318" s="119"/>
      <c r="J318" s="5" t="str">
        <f t="shared" si="36"/>
        <v/>
      </c>
      <c r="K318" s="5">
        <v>329</v>
      </c>
      <c r="M318" s="76">
        <f t="shared" si="30"/>
        <v>304</v>
      </c>
      <c r="N318" s="62">
        <f t="shared" si="31"/>
        <v>0</v>
      </c>
      <c r="O318" s="60" t="b">
        <f t="shared" si="32"/>
        <v>0</v>
      </c>
      <c r="P318" s="60" t="b">
        <f t="shared" si="33"/>
        <v>0</v>
      </c>
      <c r="Q318" s="63" t="str">
        <f t="shared" si="34"/>
        <v/>
      </c>
    </row>
    <row r="319" spans="1:17" s="2" customFormat="1" ht="31.2" x14ac:dyDescent="0.25">
      <c r="A319" s="3" t="s">
        <v>131</v>
      </c>
      <c r="B319" s="3" t="s">
        <v>136</v>
      </c>
      <c r="C319" s="3" t="s">
        <v>95</v>
      </c>
      <c r="D319" s="4" t="s">
        <v>451</v>
      </c>
      <c r="E319" s="4" t="s">
        <v>497</v>
      </c>
      <c r="F319" s="81"/>
      <c r="G319" s="118"/>
      <c r="H319" s="118"/>
      <c r="I319" s="119"/>
      <c r="J319" s="5" t="str">
        <f t="shared" si="36"/>
        <v/>
      </c>
      <c r="K319" s="5" t="s">
        <v>295</v>
      </c>
      <c r="M319" s="76">
        <f t="shared" si="30"/>
        <v>305</v>
      </c>
      <c r="N319" s="62">
        <f t="shared" si="31"/>
        <v>0</v>
      </c>
      <c r="O319" s="60" t="b">
        <f t="shared" si="32"/>
        <v>0</v>
      </c>
      <c r="P319" s="60" t="b">
        <f t="shared" si="33"/>
        <v>0</v>
      </c>
      <c r="Q319" s="63" t="str">
        <f t="shared" si="34"/>
        <v/>
      </c>
    </row>
    <row r="320" spans="1:17" s="2" customFormat="1" ht="31.2" x14ac:dyDescent="0.25">
      <c r="A320" s="3" t="s">
        <v>131</v>
      </c>
      <c r="B320" s="3" t="s">
        <v>197</v>
      </c>
      <c r="C320" s="3" t="s">
        <v>265</v>
      </c>
      <c r="D320" s="4" t="s">
        <v>452</v>
      </c>
      <c r="E320" s="4" t="s">
        <v>498</v>
      </c>
      <c r="F320" s="118"/>
      <c r="G320" s="118"/>
      <c r="H320" s="118"/>
      <c r="I320" s="118"/>
      <c r="J320" s="5" t="str">
        <f t="shared" si="36"/>
        <v/>
      </c>
      <c r="K320" s="4">
        <v>331</v>
      </c>
      <c r="M320" s="76">
        <f t="shared" si="30"/>
        <v>306</v>
      </c>
      <c r="N320" s="62">
        <f t="shared" si="31"/>
        <v>0</v>
      </c>
      <c r="O320" s="60" t="b">
        <f t="shared" si="32"/>
        <v>0</v>
      </c>
      <c r="P320" s="60" t="b">
        <f t="shared" si="33"/>
        <v>0</v>
      </c>
      <c r="Q320" s="63" t="str">
        <f t="shared" si="34"/>
        <v/>
      </c>
    </row>
    <row r="321" spans="1:17" s="2" customFormat="1" ht="31.2" x14ac:dyDescent="0.25">
      <c r="A321" s="3" t="s">
        <v>131</v>
      </c>
      <c r="B321" s="3" t="s">
        <v>197</v>
      </c>
      <c r="C321" s="15" t="s">
        <v>82</v>
      </c>
      <c r="D321" s="4" t="s">
        <v>453</v>
      </c>
      <c r="E321" s="4" t="s">
        <v>499</v>
      </c>
      <c r="F321" s="118"/>
      <c r="G321" s="118"/>
      <c r="H321" s="118"/>
      <c r="I321" s="119"/>
      <c r="J321" s="5" t="str">
        <f t="shared" si="36"/>
        <v/>
      </c>
      <c r="K321" s="4">
        <v>331</v>
      </c>
      <c r="M321" s="76">
        <f t="shared" si="30"/>
        <v>307</v>
      </c>
      <c r="N321" s="62">
        <f t="shared" si="31"/>
        <v>0</v>
      </c>
      <c r="O321" s="60" t="b">
        <f t="shared" si="32"/>
        <v>0</v>
      </c>
      <c r="P321" s="60" t="b">
        <f t="shared" si="33"/>
        <v>0</v>
      </c>
      <c r="Q321" s="63" t="str">
        <f t="shared" si="34"/>
        <v/>
      </c>
    </row>
    <row r="322" spans="1:17" s="2" customFormat="1" ht="31.2" x14ac:dyDescent="0.25">
      <c r="A322" s="3" t="s">
        <v>131</v>
      </c>
      <c r="B322" s="3" t="s">
        <v>197</v>
      </c>
      <c r="C322" s="3" t="s">
        <v>94</v>
      </c>
      <c r="D322" s="4" t="s">
        <v>455</v>
      </c>
      <c r="E322" s="4" t="s">
        <v>501</v>
      </c>
      <c r="F322" s="81"/>
      <c r="G322" s="118"/>
      <c r="H322" s="118"/>
      <c r="I322" s="119"/>
      <c r="J322" s="5" t="str">
        <f t="shared" si="36"/>
        <v/>
      </c>
      <c r="K322" s="5" t="s">
        <v>295</v>
      </c>
      <c r="M322" s="76">
        <f t="shared" si="30"/>
        <v>308</v>
      </c>
      <c r="N322" s="62">
        <f t="shared" si="31"/>
        <v>0</v>
      </c>
      <c r="O322" s="60" t="b">
        <f t="shared" si="32"/>
        <v>0</v>
      </c>
      <c r="P322" s="60" t="b">
        <f t="shared" si="33"/>
        <v>0</v>
      </c>
      <c r="Q322" s="63" t="str">
        <f t="shared" si="34"/>
        <v/>
      </c>
    </row>
    <row r="323" spans="1:17" s="2" customFormat="1" ht="31.2" x14ac:dyDescent="0.25">
      <c r="A323" s="3" t="s">
        <v>131</v>
      </c>
      <c r="B323" s="3" t="s">
        <v>197</v>
      </c>
      <c r="C323" s="3" t="s">
        <v>266</v>
      </c>
      <c r="D323" s="4" t="s">
        <v>454</v>
      </c>
      <c r="E323" s="4" t="s">
        <v>500</v>
      </c>
      <c r="F323" s="118"/>
      <c r="G323" s="81"/>
      <c r="H323" s="81"/>
      <c r="I323" s="119"/>
      <c r="J323" s="5" t="str">
        <f t="shared" si="36"/>
        <v/>
      </c>
      <c r="K323" s="4">
        <v>331</v>
      </c>
      <c r="M323" s="76">
        <f t="shared" si="30"/>
        <v>309</v>
      </c>
      <c r="N323" s="62">
        <f t="shared" si="31"/>
        <v>0</v>
      </c>
      <c r="O323" s="60" t="b">
        <f t="shared" si="32"/>
        <v>0</v>
      </c>
      <c r="P323" s="60" t="b">
        <f t="shared" si="33"/>
        <v>0</v>
      </c>
      <c r="Q323" s="63" t="str">
        <f t="shared" si="34"/>
        <v/>
      </c>
    </row>
    <row r="324" spans="1:17" s="2" customFormat="1" ht="31.2" x14ac:dyDescent="0.25">
      <c r="A324" s="3" t="s">
        <v>131</v>
      </c>
      <c r="B324" s="3" t="s">
        <v>197</v>
      </c>
      <c r="C324" s="3" t="s">
        <v>567</v>
      </c>
      <c r="D324" s="4" t="s">
        <v>295</v>
      </c>
      <c r="E324" s="4" t="s">
        <v>573</v>
      </c>
      <c r="F324" s="96"/>
      <c r="G324" s="118"/>
      <c r="H324" s="118"/>
      <c r="I324" s="119"/>
      <c r="J324" s="5" t="str">
        <f t="shared" si="36"/>
        <v/>
      </c>
      <c r="K324" s="4" t="s">
        <v>295</v>
      </c>
      <c r="M324" s="76">
        <f t="shared" si="30"/>
        <v>310</v>
      </c>
      <c r="N324" s="62">
        <f t="shared" si="31"/>
        <v>0</v>
      </c>
      <c r="O324" s="60" t="b">
        <f t="shared" si="32"/>
        <v>0</v>
      </c>
      <c r="P324" s="60" t="b">
        <f t="shared" si="33"/>
        <v>0</v>
      </c>
      <c r="Q324" s="63" t="str">
        <f t="shared" si="34"/>
        <v/>
      </c>
    </row>
    <row r="325" spans="1:17" s="2" customFormat="1" ht="31.2" x14ac:dyDescent="0.25">
      <c r="A325" s="3" t="s">
        <v>131</v>
      </c>
      <c r="B325" s="3" t="s">
        <v>138</v>
      </c>
      <c r="C325" s="3" t="s">
        <v>264</v>
      </c>
      <c r="D325" s="4" t="s">
        <v>449</v>
      </c>
      <c r="E325" s="4" t="s">
        <v>495</v>
      </c>
      <c r="F325" s="118"/>
      <c r="G325" s="118"/>
      <c r="H325" s="118"/>
      <c r="I325" s="119"/>
      <c r="J325" s="5" t="str">
        <f t="shared" si="36"/>
        <v/>
      </c>
      <c r="K325" s="5">
        <v>332</v>
      </c>
      <c r="M325" s="76">
        <f t="shared" si="30"/>
        <v>311</v>
      </c>
      <c r="N325" s="62">
        <f t="shared" si="31"/>
        <v>0</v>
      </c>
      <c r="O325" s="60" t="b">
        <f t="shared" si="32"/>
        <v>0</v>
      </c>
      <c r="P325" s="60" t="b">
        <f t="shared" si="33"/>
        <v>0</v>
      </c>
      <c r="Q325" s="63" t="str">
        <f t="shared" si="34"/>
        <v/>
      </c>
    </row>
    <row r="326" spans="1:17" s="2" customFormat="1" ht="31.2" x14ac:dyDescent="0.25">
      <c r="A326" s="3" t="s">
        <v>131</v>
      </c>
      <c r="B326" s="3" t="s">
        <v>138</v>
      </c>
      <c r="C326" s="3" t="s">
        <v>195</v>
      </c>
      <c r="D326" s="4" t="s">
        <v>448</v>
      </c>
      <c r="E326" s="4" t="s">
        <v>494</v>
      </c>
      <c r="F326" s="118"/>
      <c r="G326" s="118"/>
      <c r="H326" s="118"/>
      <c r="I326" s="119"/>
      <c r="J326" s="5" t="str">
        <f t="shared" si="36"/>
        <v/>
      </c>
      <c r="K326" s="5">
        <v>332</v>
      </c>
      <c r="M326" s="76">
        <f t="shared" si="30"/>
        <v>312</v>
      </c>
      <c r="N326" s="62">
        <f t="shared" si="31"/>
        <v>0</v>
      </c>
      <c r="O326" s="60" t="b">
        <f t="shared" si="32"/>
        <v>0</v>
      </c>
      <c r="P326" s="60" t="b">
        <f t="shared" si="33"/>
        <v>0</v>
      </c>
      <c r="Q326" s="63" t="str">
        <f t="shared" si="34"/>
        <v/>
      </c>
    </row>
    <row r="327" spans="1:17" s="2" customFormat="1" ht="31.2" x14ac:dyDescent="0.25">
      <c r="A327" s="3" t="s">
        <v>131</v>
      </c>
      <c r="B327" s="3" t="s">
        <v>138</v>
      </c>
      <c r="C327" s="3" t="s">
        <v>82</v>
      </c>
      <c r="D327" s="4" t="s">
        <v>453</v>
      </c>
      <c r="E327" s="4" t="s">
        <v>499</v>
      </c>
      <c r="F327" s="118"/>
      <c r="G327" s="118"/>
      <c r="H327" s="118"/>
      <c r="I327" s="120"/>
      <c r="J327" s="5" t="str">
        <f t="shared" si="36"/>
        <v/>
      </c>
      <c r="K327" s="5">
        <v>332</v>
      </c>
      <c r="M327" s="76">
        <f t="shared" si="30"/>
        <v>313</v>
      </c>
      <c r="N327" s="62">
        <f t="shared" si="31"/>
        <v>0</v>
      </c>
      <c r="O327" s="60" t="b">
        <f t="shared" si="32"/>
        <v>0</v>
      </c>
      <c r="P327" s="60" t="b">
        <f t="shared" si="33"/>
        <v>0</v>
      </c>
      <c r="Q327" s="63" t="str">
        <f t="shared" si="34"/>
        <v/>
      </c>
    </row>
    <row r="328" spans="1:17" s="2" customFormat="1" ht="31.2" x14ac:dyDescent="0.25">
      <c r="A328" s="3" t="s">
        <v>131</v>
      </c>
      <c r="B328" s="3" t="s">
        <v>138</v>
      </c>
      <c r="C328" s="3" t="s">
        <v>112</v>
      </c>
      <c r="D328" s="4" t="s">
        <v>450</v>
      </c>
      <c r="E328" s="4" t="s">
        <v>496</v>
      </c>
      <c r="F328" s="118"/>
      <c r="G328" s="118"/>
      <c r="H328" s="118"/>
      <c r="I328" s="119"/>
      <c r="J328" s="5" t="str">
        <f t="shared" si="36"/>
        <v/>
      </c>
      <c r="K328" s="5">
        <v>332</v>
      </c>
      <c r="M328" s="76">
        <f t="shared" si="30"/>
        <v>314</v>
      </c>
      <c r="N328" s="62">
        <f t="shared" si="31"/>
        <v>0</v>
      </c>
      <c r="O328" s="60" t="b">
        <f t="shared" si="32"/>
        <v>0</v>
      </c>
      <c r="P328" s="60" t="b">
        <f t="shared" si="33"/>
        <v>0</v>
      </c>
      <c r="Q328" s="63" t="str">
        <f t="shared" si="34"/>
        <v/>
      </c>
    </row>
    <row r="329" spans="1:17" s="2" customFormat="1" ht="31.2" x14ac:dyDescent="0.25">
      <c r="A329" s="3" t="s">
        <v>131</v>
      </c>
      <c r="B329" s="3" t="s">
        <v>138</v>
      </c>
      <c r="C329" s="3" t="s">
        <v>266</v>
      </c>
      <c r="D329" s="4" t="s">
        <v>454</v>
      </c>
      <c r="E329" s="4" t="s">
        <v>500</v>
      </c>
      <c r="F329" s="118"/>
      <c r="G329" s="81"/>
      <c r="H329" s="81"/>
      <c r="I329" s="119"/>
      <c r="J329" s="5" t="str">
        <f t="shared" si="36"/>
        <v/>
      </c>
      <c r="K329" s="5">
        <v>332</v>
      </c>
      <c r="M329" s="76">
        <f t="shared" si="30"/>
        <v>315</v>
      </c>
      <c r="N329" s="62">
        <f t="shared" si="31"/>
        <v>0</v>
      </c>
      <c r="O329" s="60" t="b">
        <f t="shared" si="32"/>
        <v>0</v>
      </c>
      <c r="P329" s="60" t="b">
        <f t="shared" si="33"/>
        <v>0</v>
      </c>
      <c r="Q329" s="63" t="str">
        <f t="shared" si="34"/>
        <v/>
      </c>
    </row>
    <row r="330" spans="1:17" s="2" customFormat="1" ht="31.2" x14ac:dyDescent="0.25">
      <c r="A330" s="3" t="s">
        <v>131</v>
      </c>
      <c r="B330" s="3" t="s">
        <v>138</v>
      </c>
      <c r="C330" s="3" t="s">
        <v>567</v>
      </c>
      <c r="D330" s="4" t="s">
        <v>295</v>
      </c>
      <c r="E330" s="4" t="s">
        <v>573</v>
      </c>
      <c r="F330" s="96"/>
      <c r="G330" s="118"/>
      <c r="H330" s="118"/>
      <c r="I330" s="119"/>
      <c r="J330" s="5" t="str">
        <f t="shared" si="36"/>
        <v/>
      </c>
      <c r="K330" s="5" t="s">
        <v>295</v>
      </c>
      <c r="M330" s="76">
        <f t="shared" si="30"/>
        <v>316</v>
      </c>
      <c r="N330" s="62">
        <f t="shared" si="31"/>
        <v>0</v>
      </c>
      <c r="O330" s="60" t="b">
        <f t="shared" si="32"/>
        <v>0</v>
      </c>
      <c r="P330" s="60" t="b">
        <f t="shared" si="33"/>
        <v>0</v>
      </c>
      <c r="Q330" s="63" t="str">
        <f t="shared" si="34"/>
        <v/>
      </c>
    </row>
    <row r="331" spans="1:17" s="2" customFormat="1" ht="31.2" x14ac:dyDescent="0.25">
      <c r="A331" s="3" t="s">
        <v>131</v>
      </c>
      <c r="B331" s="3" t="s">
        <v>72</v>
      </c>
      <c r="C331" s="3" t="s">
        <v>264</v>
      </c>
      <c r="D331" s="4" t="s">
        <v>449</v>
      </c>
      <c r="E331" s="4" t="s">
        <v>495</v>
      </c>
      <c r="F331" s="118"/>
      <c r="G331" s="118"/>
      <c r="H331" s="118"/>
      <c r="I331" s="119"/>
      <c r="J331" s="5" t="str">
        <f t="shared" si="36"/>
        <v/>
      </c>
      <c r="K331" s="5">
        <v>333</v>
      </c>
      <c r="M331" s="76">
        <f t="shared" si="30"/>
        <v>317</v>
      </c>
      <c r="N331" s="62">
        <f t="shared" si="31"/>
        <v>0</v>
      </c>
      <c r="O331" s="60" t="b">
        <f t="shared" si="32"/>
        <v>0</v>
      </c>
      <c r="P331" s="60" t="b">
        <f t="shared" si="33"/>
        <v>0</v>
      </c>
      <c r="Q331" s="63" t="str">
        <f t="shared" si="34"/>
        <v/>
      </c>
    </row>
    <row r="332" spans="1:17" s="2" customFormat="1" ht="31.2" x14ac:dyDescent="0.25">
      <c r="A332" s="3" t="s">
        <v>131</v>
      </c>
      <c r="B332" s="3" t="s">
        <v>72</v>
      </c>
      <c r="C332" s="3" t="s">
        <v>195</v>
      </c>
      <c r="D332" s="4" t="s">
        <v>448</v>
      </c>
      <c r="E332" s="4" t="s">
        <v>494</v>
      </c>
      <c r="F332" s="118"/>
      <c r="G332" s="118"/>
      <c r="H332" s="118"/>
      <c r="I332" s="119"/>
      <c r="J332" s="5" t="str">
        <f t="shared" si="36"/>
        <v/>
      </c>
      <c r="K332" s="5">
        <v>333</v>
      </c>
      <c r="M332" s="76">
        <f t="shared" si="30"/>
        <v>318</v>
      </c>
      <c r="N332" s="62">
        <f t="shared" si="31"/>
        <v>0</v>
      </c>
      <c r="O332" s="60" t="b">
        <f t="shared" si="32"/>
        <v>0</v>
      </c>
      <c r="P332" s="60" t="b">
        <f t="shared" si="33"/>
        <v>0</v>
      </c>
      <c r="Q332" s="63" t="str">
        <f t="shared" si="34"/>
        <v/>
      </c>
    </row>
    <row r="333" spans="1:17" s="2" customFormat="1" ht="31.2" x14ac:dyDescent="0.25">
      <c r="A333" s="3" t="s">
        <v>131</v>
      </c>
      <c r="B333" s="3" t="s">
        <v>72</v>
      </c>
      <c r="C333" s="3" t="s">
        <v>112</v>
      </c>
      <c r="D333" s="4" t="s">
        <v>450</v>
      </c>
      <c r="E333" s="4" t="s">
        <v>496</v>
      </c>
      <c r="F333" s="118"/>
      <c r="G333" s="118"/>
      <c r="H333" s="118"/>
      <c r="I333" s="119"/>
      <c r="J333" s="5" t="str">
        <f t="shared" si="36"/>
        <v/>
      </c>
      <c r="K333" s="5">
        <v>333</v>
      </c>
      <c r="M333" s="76">
        <f t="shared" si="30"/>
        <v>319</v>
      </c>
      <c r="N333" s="62">
        <f t="shared" si="31"/>
        <v>0</v>
      </c>
      <c r="O333" s="60" t="b">
        <f t="shared" si="32"/>
        <v>0</v>
      </c>
      <c r="P333" s="60" t="b">
        <f t="shared" si="33"/>
        <v>0</v>
      </c>
      <c r="Q333" s="63" t="str">
        <f t="shared" si="34"/>
        <v/>
      </c>
    </row>
    <row r="334" spans="1:17" s="2" customFormat="1" ht="31.2" x14ac:dyDescent="0.25">
      <c r="A334" s="3" t="s">
        <v>131</v>
      </c>
      <c r="B334" s="3" t="s">
        <v>72</v>
      </c>
      <c r="C334" s="3" t="s">
        <v>95</v>
      </c>
      <c r="D334" s="4" t="s">
        <v>451</v>
      </c>
      <c r="E334" s="4" t="s">
        <v>497</v>
      </c>
      <c r="F334" s="81"/>
      <c r="G334" s="118"/>
      <c r="H334" s="118"/>
      <c r="I334" s="119"/>
      <c r="J334" s="5" t="str">
        <f t="shared" si="36"/>
        <v/>
      </c>
      <c r="K334" s="5" t="s">
        <v>295</v>
      </c>
      <c r="M334" s="76">
        <f t="shared" si="30"/>
        <v>320</v>
      </c>
      <c r="N334" s="62">
        <f t="shared" si="31"/>
        <v>0</v>
      </c>
      <c r="O334" s="60" t="b">
        <f t="shared" si="32"/>
        <v>0</v>
      </c>
      <c r="P334" s="60" t="b">
        <f t="shared" si="33"/>
        <v>0</v>
      </c>
      <c r="Q334" s="63" t="str">
        <f t="shared" si="34"/>
        <v/>
      </c>
    </row>
    <row r="335" spans="1:17" s="2" customFormat="1" ht="31.2" x14ac:dyDescent="0.25">
      <c r="A335" s="3" t="s">
        <v>131</v>
      </c>
      <c r="B335" s="3" t="s">
        <v>105</v>
      </c>
      <c r="C335" s="3" t="s">
        <v>82</v>
      </c>
      <c r="D335" s="4" t="s">
        <v>453</v>
      </c>
      <c r="E335" s="4" t="s">
        <v>499</v>
      </c>
      <c r="F335" s="118"/>
      <c r="G335" s="118"/>
      <c r="H335" s="118"/>
      <c r="I335" s="119"/>
      <c r="J335" s="5" t="str">
        <f t="shared" si="36"/>
        <v/>
      </c>
      <c r="K335" s="4">
        <v>334</v>
      </c>
      <c r="M335" s="76">
        <f t="shared" ref="M335:M398" si="37">M334+1</f>
        <v>321</v>
      </c>
      <c r="N335" s="62">
        <f t="shared" ref="N335:N398" si="38">COUNTA(F335:H335)</f>
        <v>0</v>
      </c>
      <c r="O335" s="60" t="b">
        <f t="shared" si="32"/>
        <v>0</v>
      </c>
      <c r="P335" s="60" t="b">
        <f t="shared" si="33"/>
        <v>0</v>
      </c>
      <c r="Q335" s="63" t="str">
        <f t="shared" si="34"/>
        <v/>
      </c>
    </row>
    <row r="336" spans="1:17" s="2" customFormat="1" ht="31.2" x14ac:dyDescent="0.25">
      <c r="A336" s="3" t="s">
        <v>131</v>
      </c>
      <c r="B336" s="3" t="s">
        <v>105</v>
      </c>
      <c r="C336" s="3" t="s">
        <v>94</v>
      </c>
      <c r="D336" s="4" t="s">
        <v>455</v>
      </c>
      <c r="E336" s="4" t="s">
        <v>501</v>
      </c>
      <c r="F336" s="81"/>
      <c r="G336" s="118"/>
      <c r="H336" s="118"/>
      <c r="I336" s="118"/>
      <c r="J336" s="5" t="str">
        <f t="shared" si="36"/>
        <v/>
      </c>
      <c r="K336" s="4" t="s">
        <v>295</v>
      </c>
      <c r="M336" s="76">
        <f t="shared" si="37"/>
        <v>322</v>
      </c>
      <c r="N336" s="62">
        <f t="shared" si="38"/>
        <v>0</v>
      </c>
      <c r="O336" s="60" t="b">
        <f t="shared" ref="O336:O399" si="39">IF(AND((N336=0),(OR(I336=Q$7,I336=Q$8))),TRUE,FALSE)</f>
        <v>0</v>
      </c>
      <c r="P336" s="60" t="b">
        <f t="shared" ref="P336:P399" si="40">IF(AND(N336&gt;0,I336=Q$9),TRUE,FALSE)</f>
        <v>0</v>
      </c>
      <c r="Q336" s="63" t="str">
        <f t="shared" si="34"/>
        <v/>
      </c>
    </row>
    <row r="337" spans="1:17" s="2" customFormat="1" ht="31.2" x14ac:dyDescent="0.25">
      <c r="A337" s="3" t="s">
        <v>131</v>
      </c>
      <c r="B337" s="3" t="s">
        <v>105</v>
      </c>
      <c r="C337" s="3" t="s">
        <v>266</v>
      </c>
      <c r="D337" s="4" t="s">
        <v>454</v>
      </c>
      <c r="E337" s="4" t="s">
        <v>500</v>
      </c>
      <c r="F337" s="118"/>
      <c r="G337" s="81"/>
      <c r="H337" s="81"/>
      <c r="I337" s="119"/>
      <c r="J337" s="5" t="str">
        <f t="shared" si="36"/>
        <v/>
      </c>
      <c r="K337" s="5">
        <v>334</v>
      </c>
      <c r="M337" s="76">
        <f t="shared" si="37"/>
        <v>323</v>
      </c>
      <c r="N337" s="62">
        <f t="shared" si="38"/>
        <v>0</v>
      </c>
      <c r="O337" s="60" t="b">
        <f t="shared" si="39"/>
        <v>0</v>
      </c>
      <c r="P337" s="60" t="b">
        <f t="shared" si="40"/>
        <v>0</v>
      </c>
      <c r="Q337" s="63" t="str">
        <f t="shared" ref="Q337:Q400" si="41">IF(OR(O337:P337)=TRUE,"PRÜFEN","")</f>
        <v/>
      </c>
    </row>
    <row r="338" spans="1:17" s="2" customFormat="1" ht="31.2" x14ac:dyDescent="0.25">
      <c r="A338" s="3" t="s">
        <v>131</v>
      </c>
      <c r="B338" s="3" t="s">
        <v>105</v>
      </c>
      <c r="C338" s="3" t="s">
        <v>567</v>
      </c>
      <c r="D338" s="4" t="s">
        <v>295</v>
      </c>
      <c r="E338" s="4" t="s">
        <v>573</v>
      </c>
      <c r="F338" s="96"/>
      <c r="G338" s="118"/>
      <c r="H338" s="118"/>
      <c r="I338" s="119"/>
      <c r="J338" s="5" t="str">
        <f t="shared" si="36"/>
        <v/>
      </c>
      <c r="K338" s="5" t="s">
        <v>295</v>
      </c>
      <c r="M338" s="76">
        <f t="shared" si="37"/>
        <v>324</v>
      </c>
      <c r="N338" s="62">
        <f t="shared" si="38"/>
        <v>0</v>
      </c>
      <c r="O338" s="60" t="b">
        <f t="shared" si="39"/>
        <v>0</v>
      </c>
      <c r="P338" s="60" t="b">
        <f t="shared" si="40"/>
        <v>0</v>
      </c>
      <c r="Q338" s="63" t="str">
        <f t="shared" si="41"/>
        <v/>
      </c>
    </row>
    <row r="339" spans="1:17" s="2" customFormat="1" ht="31.2" x14ac:dyDescent="0.25">
      <c r="A339" s="3" t="s">
        <v>131</v>
      </c>
      <c r="B339" s="3" t="s">
        <v>126</v>
      </c>
      <c r="C339" s="3" t="s">
        <v>268</v>
      </c>
      <c r="D339" s="4" t="s">
        <v>458</v>
      </c>
      <c r="E339" s="4" t="s">
        <v>415</v>
      </c>
      <c r="F339" s="118"/>
      <c r="G339" s="121"/>
      <c r="H339" s="121"/>
      <c r="I339" s="119"/>
      <c r="J339" s="5" t="str">
        <f t="shared" si="36"/>
        <v/>
      </c>
      <c r="K339" s="5">
        <v>335</v>
      </c>
      <c r="M339" s="76">
        <f t="shared" si="37"/>
        <v>325</v>
      </c>
      <c r="N339" s="62">
        <f t="shared" si="38"/>
        <v>0</v>
      </c>
      <c r="O339" s="60" t="b">
        <f t="shared" si="39"/>
        <v>0</v>
      </c>
      <c r="P339" s="60" t="b">
        <f t="shared" si="40"/>
        <v>0</v>
      </c>
      <c r="Q339" s="63" t="str">
        <f t="shared" si="41"/>
        <v/>
      </c>
    </row>
    <row r="340" spans="1:17" s="2" customFormat="1" ht="62.4" x14ac:dyDescent="0.25">
      <c r="A340" s="3" t="s">
        <v>131</v>
      </c>
      <c r="B340" s="3" t="s">
        <v>568</v>
      </c>
      <c r="C340" s="3" t="s">
        <v>271</v>
      </c>
      <c r="D340" s="4" t="s">
        <v>461</v>
      </c>
      <c r="E340" s="4" t="s">
        <v>505</v>
      </c>
      <c r="F340" s="118"/>
      <c r="G340" s="118"/>
      <c r="H340" s="118"/>
      <c r="I340" s="119"/>
      <c r="J340" s="5" t="str">
        <f t="shared" si="36"/>
        <v/>
      </c>
      <c r="K340" s="5">
        <v>336</v>
      </c>
      <c r="M340" s="76">
        <f t="shared" si="37"/>
        <v>326</v>
      </c>
      <c r="N340" s="62">
        <f t="shared" si="38"/>
        <v>0</v>
      </c>
      <c r="O340" s="60" t="b">
        <f t="shared" si="39"/>
        <v>0</v>
      </c>
      <c r="P340" s="60" t="b">
        <f t="shared" si="40"/>
        <v>0</v>
      </c>
      <c r="Q340" s="63" t="str">
        <f t="shared" si="41"/>
        <v/>
      </c>
    </row>
    <row r="341" spans="1:17" s="2" customFormat="1" ht="62.4" x14ac:dyDescent="0.25">
      <c r="A341" s="3" t="s">
        <v>131</v>
      </c>
      <c r="B341" s="3" t="s">
        <v>568</v>
      </c>
      <c r="C341" s="3" t="s">
        <v>269</v>
      </c>
      <c r="D341" s="4" t="s">
        <v>459</v>
      </c>
      <c r="E341" s="4" t="s">
        <v>401</v>
      </c>
      <c r="F341" s="118"/>
      <c r="G341" s="118"/>
      <c r="H341" s="81"/>
      <c r="I341" s="118"/>
      <c r="J341" s="5" t="str">
        <f t="shared" si="36"/>
        <v/>
      </c>
      <c r="K341" s="5">
        <v>336</v>
      </c>
      <c r="M341" s="76">
        <f t="shared" si="37"/>
        <v>327</v>
      </c>
      <c r="N341" s="62">
        <f t="shared" si="38"/>
        <v>0</v>
      </c>
      <c r="O341" s="60" t="b">
        <f t="shared" si="39"/>
        <v>0</v>
      </c>
      <c r="P341" s="60" t="b">
        <f t="shared" si="40"/>
        <v>0</v>
      </c>
      <c r="Q341" s="63" t="str">
        <f t="shared" si="41"/>
        <v/>
      </c>
    </row>
    <row r="342" spans="1:17" s="2" customFormat="1" ht="62.4" x14ac:dyDescent="0.25">
      <c r="A342" s="3" t="s">
        <v>131</v>
      </c>
      <c r="B342" s="3" t="s">
        <v>568</v>
      </c>
      <c r="C342" s="3" t="s">
        <v>270</v>
      </c>
      <c r="D342" s="4" t="s">
        <v>460</v>
      </c>
      <c r="E342" s="4" t="s">
        <v>504</v>
      </c>
      <c r="F342" s="118"/>
      <c r="G342" s="118"/>
      <c r="H342" s="118"/>
      <c r="I342" s="119"/>
      <c r="J342" s="5" t="str">
        <f t="shared" si="36"/>
        <v/>
      </c>
      <c r="K342" s="5">
        <v>336</v>
      </c>
      <c r="M342" s="76">
        <f t="shared" si="37"/>
        <v>328</v>
      </c>
      <c r="N342" s="62">
        <f t="shared" si="38"/>
        <v>0</v>
      </c>
      <c r="O342" s="60" t="b">
        <f t="shared" si="39"/>
        <v>0</v>
      </c>
      <c r="P342" s="60" t="b">
        <f t="shared" si="40"/>
        <v>0</v>
      </c>
      <c r="Q342" s="63" t="str">
        <f t="shared" si="41"/>
        <v/>
      </c>
    </row>
    <row r="343" spans="1:17" s="2" customFormat="1" ht="62.4" x14ac:dyDescent="0.25">
      <c r="A343" s="3" t="s">
        <v>131</v>
      </c>
      <c r="B343" s="3" t="s">
        <v>568</v>
      </c>
      <c r="C343" s="3" t="s">
        <v>96</v>
      </c>
      <c r="D343" s="4" t="s">
        <v>462</v>
      </c>
      <c r="E343" s="4" t="s">
        <v>497</v>
      </c>
      <c r="F343" s="81"/>
      <c r="G343" s="118"/>
      <c r="H343" s="118"/>
      <c r="I343" s="119"/>
      <c r="J343" s="5" t="str">
        <f t="shared" si="36"/>
        <v/>
      </c>
      <c r="K343" s="5" t="s">
        <v>295</v>
      </c>
      <c r="M343" s="76">
        <f t="shared" si="37"/>
        <v>329</v>
      </c>
      <c r="N343" s="62">
        <f t="shared" si="38"/>
        <v>0</v>
      </c>
      <c r="O343" s="60" t="b">
        <f t="shared" si="39"/>
        <v>0</v>
      </c>
      <c r="P343" s="60" t="b">
        <f t="shared" si="40"/>
        <v>0</v>
      </c>
      <c r="Q343" s="63" t="str">
        <f t="shared" si="41"/>
        <v/>
      </c>
    </row>
    <row r="344" spans="1:17" s="2" customFormat="1" ht="31.2" x14ac:dyDescent="0.25">
      <c r="A344" s="3" t="s">
        <v>131</v>
      </c>
      <c r="B344" s="3" t="s">
        <v>8</v>
      </c>
      <c r="C344" s="3" t="s">
        <v>272</v>
      </c>
      <c r="D344" s="4" t="s">
        <v>463</v>
      </c>
      <c r="E344" s="4" t="s">
        <v>506</v>
      </c>
      <c r="F344" s="118"/>
      <c r="G344" s="81"/>
      <c r="H344" s="81"/>
      <c r="I344" s="119"/>
      <c r="J344" s="5" t="str">
        <f t="shared" si="36"/>
        <v/>
      </c>
      <c r="K344" s="5">
        <v>337</v>
      </c>
      <c r="M344" s="76">
        <f t="shared" si="37"/>
        <v>330</v>
      </c>
      <c r="N344" s="62">
        <f t="shared" si="38"/>
        <v>0</v>
      </c>
      <c r="O344" s="60" t="b">
        <f t="shared" si="39"/>
        <v>0</v>
      </c>
      <c r="P344" s="60" t="b">
        <f t="shared" si="40"/>
        <v>0</v>
      </c>
      <c r="Q344" s="63" t="str">
        <f t="shared" si="41"/>
        <v/>
      </c>
    </row>
    <row r="345" spans="1:17" s="2" customFormat="1" ht="31.2" x14ac:dyDescent="0.25">
      <c r="A345" s="3" t="s">
        <v>131</v>
      </c>
      <c r="B345" s="3" t="s">
        <v>569</v>
      </c>
      <c r="C345" s="3" t="s">
        <v>570</v>
      </c>
      <c r="D345" s="4" t="s">
        <v>464</v>
      </c>
      <c r="E345" s="4" t="s">
        <v>507</v>
      </c>
      <c r="F345" s="118"/>
      <c r="G345" s="118"/>
      <c r="H345" s="118"/>
      <c r="I345" s="119"/>
      <c r="J345" s="5" t="str">
        <f t="shared" si="36"/>
        <v/>
      </c>
      <c r="K345" s="5">
        <v>338</v>
      </c>
      <c r="M345" s="76">
        <f t="shared" si="37"/>
        <v>331</v>
      </c>
      <c r="N345" s="62">
        <f t="shared" si="38"/>
        <v>0</v>
      </c>
      <c r="O345" s="60" t="b">
        <f t="shared" si="39"/>
        <v>0</v>
      </c>
      <c r="P345" s="60" t="b">
        <f t="shared" si="40"/>
        <v>0</v>
      </c>
      <c r="Q345" s="63" t="str">
        <f t="shared" si="41"/>
        <v/>
      </c>
    </row>
    <row r="346" spans="1:17" s="2" customFormat="1" ht="31.2" x14ac:dyDescent="0.25">
      <c r="A346" s="3" t="s">
        <v>131</v>
      </c>
      <c r="B346" s="3" t="s">
        <v>302</v>
      </c>
      <c r="C346" s="3" t="s">
        <v>273</v>
      </c>
      <c r="D346" s="4" t="s">
        <v>466</v>
      </c>
      <c r="E346" s="4" t="s">
        <v>539</v>
      </c>
      <c r="F346" s="118"/>
      <c r="G346" s="118"/>
      <c r="H346" s="118"/>
      <c r="I346" s="119"/>
      <c r="J346" s="5" t="str">
        <f t="shared" si="36"/>
        <v/>
      </c>
      <c r="K346" s="5">
        <v>339</v>
      </c>
      <c r="M346" s="76">
        <f t="shared" si="37"/>
        <v>332</v>
      </c>
      <c r="N346" s="62">
        <f t="shared" si="38"/>
        <v>0</v>
      </c>
      <c r="O346" s="60" t="b">
        <f t="shared" si="39"/>
        <v>0</v>
      </c>
      <c r="P346" s="60" t="b">
        <f t="shared" si="40"/>
        <v>0</v>
      </c>
      <c r="Q346" s="63" t="str">
        <f t="shared" si="41"/>
        <v/>
      </c>
    </row>
    <row r="347" spans="1:17" s="2" customFormat="1" ht="31.2" x14ac:dyDescent="0.25">
      <c r="A347" s="3" t="s">
        <v>131</v>
      </c>
      <c r="B347" s="3" t="s">
        <v>137</v>
      </c>
      <c r="C347" s="3" t="s">
        <v>113</v>
      </c>
      <c r="D347" s="4" t="s">
        <v>467</v>
      </c>
      <c r="E347" s="4" t="s">
        <v>509</v>
      </c>
      <c r="F347" s="118"/>
      <c r="G347" s="118"/>
      <c r="H347" s="118"/>
      <c r="I347" s="119"/>
      <c r="J347" s="5" t="str">
        <f t="shared" si="36"/>
        <v/>
      </c>
      <c r="K347" s="5">
        <v>340</v>
      </c>
      <c r="M347" s="76">
        <f t="shared" si="37"/>
        <v>333</v>
      </c>
      <c r="N347" s="62">
        <f t="shared" si="38"/>
        <v>0</v>
      </c>
      <c r="O347" s="60" t="b">
        <f t="shared" si="39"/>
        <v>0</v>
      </c>
      <c r="P347" s="60" t="b">
        <f t="shared" si="40"/>
        <v>0</v>
      </c>
      <c r="Q347" s="63" t="str">
        <f t="shared" si="41"/>
        <v/>
      </c>
    </row>
    <row r="348" spans="1:17" s="2" customFormat="1" ht="31.2" x14ac:dyDescent="0.25">
      <c r="A348" s="3" t="s">
        <v>131</v>
      </c>
      <c r="B348" s="3" t="s">
        <v>4</v>
      </c>
      <c r="C348" s="3" t="s">
        <v>274</v>
      </c>
      <c r="D348" s="4" t="s">
        <v>468</v>
      </c>
      <c r="E348" s="4" t="s">
        <v>507</v>
      </c>
      <c r="F348" s="118"/>
      <c r="G348" s="118"/>
      <c r="H348" s="118"/>
      <c r="I348" s="119"/>
      <c r="J348" s="5" t="str">
        <f t="shared" ref="J348:J410" si="42">IF(Q348="",IF(COUNTA(F348:H348)&gt;0,"X",IF(COUNTA(F348:I348)&gt;0,"S","")),Q348)</f>
        <v/>
      </c>
      <c r="K348" s="5">
        <v>341</v>
      </c>
      <c r="M348" s="76">
        <f t="shared" si="37"/>
        <v>334</v>
      </c>
      <c r="N348" s="62">
        <f t="shared" si="38"/>
        <v>0</v>
      </c>
      <c r="O348" s="60" t="b">
        <f t="shared" si="39"/>
        <v>0</v>
      </c>
      <c r="P348" s="60" t="b">
        <f t="shared" si="40"/>
        <v>0</v>
      </c>
      <c r="Q348" s="63" t="str">
        <f t="shared" si="41"/>
        <v/>
      </c>
    </row>
    <row r="349" spans="1:17" s="2" customFormat="1" ht="31.2" x14ac:dyDescent="0.25">
      <c r="A349" s="3" t="s">
        <v>131</v>
      </c>
      <c r="B349" s="3" t="s">
        <v>93</v>
      </c>
      <c r="C349" s="3" t="s">
        <v>666</v>
      </c>
      <c r="D349" s="4" t="s">
        <v>469</v>
      </c>
      <c r="E349" s="4" t="s">
        <v>510</v>
      </c>
      <c r="F349" s="118"/>
      <c r="G349" s="81"/>
      <c r="H349" s="118"/>
      <c r="I349" s="119"/>
      <c r="J349" s="5" t="str">
        <f t="shared" si="42"/>
        <v/>
      </c>
      <c r="K349" s="5">
        <v>342</v>
      </c>
      <c r="M349" s="76">
        <f t="shared" si="37"/>
        <v>335</v>
      </c>
      <c r="N349" s="62">
        <f t="shared" si="38"/>
        <v>0</v>
      </c>
      <c r="O349" s="60" t="b">
        <f t="shared" si="39"/>
        <v>0</v>
      </c>
      <c r="P349" s="60" t="b">
        <f t="shared" si="40"/>
        <v>0</v>
      </c>
      <c r="Q349" s="63" t="str">
        <f t="shared" si="41"/>
        <v/>
      </c>
    </row>
    <row r="350" spans="1:17" s="2" customFormat="1" ht="31.2" x14ac:dyDescent="0.25">
      <c r="A350" s="3" t="s">
        <v>131</v>
      </c>
      <c r="B350" s="3" t="s">
        <v>107</v>
      </c>
      <c r="C350" s="15" t="s">
        <v>275</v>
      </c>
      <c r="D350" s="4" t="s">
        <v>470</v>
      </c>
      <c r="E350" s="4" t="s">
        <v>511</v>
      </c>
      <c r="F350" s="81"/>
      <c r="G350" s="118"/>
      <c r="H350" s="118"/>
      <c r="I350" s="119"/>
      <c r="J350" s="5" t="str">
        <f t="shared" si="42"/>
        <v/>
      </c>
      <c r="K350" s="5" t="s">
        <v>295</v>
      </c>
      <c r="M350" s="76">
        <f t="shared" si="37"/>
        <v>336</v>
      </c>
      <c r="N350" s="62">
        <f t="shared" si="38"/>
        <v>0</v>
      </c>
      <c r="O350" s="60" t="b">
        <f t="shared" si="39"/>
        <v>0</v>
      </c>
      <c r="P350" s="60" t="b">
        <f t="shared" si="40"/>
        <v>0</v>
      </c>
      <c r="Q350" s="63" t="str">
        <f t="shared" si="41"/>
        <v/>
      </c>
    </row>
    <row r="351" spans="1:17" s="2" customFormat="1" ht="31.2" x14ac:dyDescent="0.25">
      <c r="A351" s="3" t="s">
        <v>131</v>
      </c>
      <c r="B351" s="3" t="s">
        <v>107</v>
      </c>
      <c r="C351" s="3" t="s">
        <v>198</v>
      </c>
      <c r="D351" s="4" t="s">
        <v>471</v>
      </c>
      <c r="E351" s="4" t="s">
        <v>398</v>
      </c>
      <c r="F351" s="81"/>
      <c r="G351" s="81"/>
      <c r="H351" s="118"/>
      <c r="I351" s="119"/>
      <c r="J351" s="5" t="str">
        <f t="shared" si="42"/>
        <v/>
      </c>
      <c r="K351" s="5" t="s">
        <v>295</v>
      </c>
      <c r="M351" s="76">
        <f t="shared" si="37"/>
        <v>337</v>
      </c>
      <c r="N351" s="62">
        <f t="shared" si="38"/>
        <v>0</v>
      </c>
      <c r="O351" s="60" t="b">
        <f t="shared" si="39"/>
        <v>0</v>
      </c>
      <c r="P351" s="60" t="b">
        <f t="shared" si="40"/>
        <v>0</v>
      </c>
      <c r="Q351" s="63" t="str">
        <f t="shared" si="41"/>
        <v/>
      </c>
    </row>
    <row r="352" spans="1:17" s="2" customFormat="1" ht="31.2" x14ac:dyDescent="0.25">
      <c r="A352" s="3" t="s">
        <v>131</v>
      </c>
      <c r="B352" s="3" t="s">
        <v>52</v>
      </c>
      <c r="C352" s="3" t="s">
        <v>256</v>
      </c>
      <c r="D352" s="4" t="s">
        <v>440</v>
      </c>
      <c r="E352" s="4" t="s">
        <v>487</v>
      </c>
      <c r="F352" s="81"/>
      <c r="G352" s="118"/>
      <c r="H352" s="118"/>
      <c r="I352" s="119"/>
      <c r="J352" s="5" t="str">
        <f t="shared" si="42"/>
        <v/>
      </c>
      <c r="K352" s="5" t="s">
        <v>295</v>
      </c>
      <c r="M352" s="76">
        <f t="shared" si="37"/>
        <v>338</v>
      </c>
      <c r="N352" s="62">
        <f t="shared" si="38"/>
        <v>0</v>
      </c>
      <c r="O352" s="60" t="b">
        <f t="shared" si="39"/>
        <v>0</v>
      </c>
      <c r="P352" s="60" t="b">
        <f t="shared" si="40"/>
        <v>0</v>
      </c>
      <c r="Q352" s="63" t="str">
        <f t="shared" si="41"/>
        <v/>
      </c>
    </row>
    <row r="353" spans="1:17" s="2" customFormat="1" ht="31.2" x14ac:dyDescent="0.25">
      <c r="A353" s="3" t="s">
        <v>131</v>
      </c>
      <c r="B353" s="3" t="s">
        <v>52</v>
      </c>
      <c r="C353" s="3" t="s">
        <v>566</v>
      </c>
      <c r="D353" s="4" t="s">
        <v>572</v>
      </c>
      <c r="E353" s="4" t="s">
        <v>562</v>
      </c>
      <c r="F353" s="81"/>
      <c r="G353" s="118"/>
      <c r="H353" s="118"/>
      <c r="I353" s="119"/>
      <c r="J353" s="5" t="str">
        <f t="shared" si="42"/>
        <v/>
      </c>
      <c r="K353" s="5" t="s">
        <v>295</v>
      </c>
      <c r="M353" s="76">
        <f t="shared" si="37"/>
        <v>339</v>
      </c>
      <c r="N353" s="62">
        <f t="shared" si="38"/>
        <v>0</v>
      </c>
      <c r="O353" s="60" t="b">
        <f t="shared" si="39"/>
        <v>0</v>
      </c>
      <c r="P353" s="60" t="b">
        <f t="shared" si="40"/>
        <v>0</v>
      </c>
      <c r="Q353" s="63" t="str">
        <f t="shared" si="41"/>
        <v/>
      </c>
    </row>
    <row r="354" spans="1:17" s="2" customFormat="1" ht="31.2" x14ac:dyDescent="0.25">
      <c r="A354" s="3" t="s">
        <v>131</v>
      </c>
      <c r="B354" s="3" t="s">
        <v>106</v>
      </c>
      <c r="C354" s="3" t="s">
        <v>82</v>
      </c>
      <c r="D354" s="4" t="s">
        <v>453</v>
      </c>
      <c r="E354" s="4" t="s">
        <v>499</v>
      </c>
      <c r="F354" s="81"/>
      <c r="G354" s="118"/>
      <c r="H354" s="118"/>
      <c r="I354" s="119"/>
      <c r="J354" s="5" t="str">
        <f t="shared" si="42"/>
        <v/>
      </c>
      <c r="K354" s="5" t="s">
        <v>295</v>
      </c>
      <c r="M354" s="76">
        <f t="shared" si="37"/>
        <v>340</v>
      </c>
      <c r="N354" s="62">
        <f t="shared" si="38"/>
        <v>0</v>
      </c>
      <c r="O354" s="60" t="b">
        <f t="shared" si="39"/>
        <v>0</v>
      </c>
      <c r="P354" s="60" t="b">
        <f t="shared" si="40"/>
        <v>0</v>
      </c>
      <c r="Q354" s="63" t="str">
        <f t="shared" si="41"/>
        <v/>
      </c>
    </row>
    <row r="355" spans="1:17" s="2" customFormat="1" ht="31.2" x14ac:dyDescent="0.25">
      <c r="A355" s="3" t="s">
        <v>131</v>
      </c>
      <c r="B355" s="10" t="s">
        <v>106</v>
      </c>
      <c r="C355" s="3" t="s">
        <v>567</v>
      </c>
      <c r="D355" s="4" t="s">
        <v>295</v>
      </c>
      <c r="E355" s="4" t="s">
        <v>573</v>
      </c>
      <c r="F355" s="81"/>
      <c r="G355" s="118"/>
      <c r="H355" s="118"/>
      <c r="I355" s="119"/>
      <c r="J355" s="5" t="str">
        <f t="shared" si="42"/>
        <v/>
      </c>
      <c r="K355" s="5" t="s">
        <v>295</v>
      </c>
      <c r="M355" s="76">
        <f t="shared" si="37"/>
        <v>341</v>
      </c>
      <c r="N355" s="62">
        <f t="shared" si="38"/>
        <v>0</v>
      </c>
      <c r="O355" s="60" t="b">
        <f t="shared" si="39"/>
        <v>0</v>
      </c>
      <c r="P355" s="60" t="b">
        <f t="shared" si="40"/>
        <v>0</v>
      </c>
      <c r="Q355" s="63" t="str">
        <f t="shared" si="41"/>
        <v/>
      </c>
    </row>
    <row r="356" spans="1:17" s="2" customFormat="1" ht="31.2" x14ac:dyDescent="0.25">
      <c r="A356" s="3" t="s">
        <v>131</v>
      </c>
      <c r="B356" s="10" t="s">
        <v>156</v>
      </c>
      <c r="C356" s="3" t="s">
        <v>264</v>
      </c>
      <c r="D356" s="4" t="s">
        <v>449</v>
      </c>
      <c r="E356" s="4" t="s">
        <v>495</v>
      </c>
      <c r="F356" s="81"/>
      <c r="G356" s="118"/>
      <c r="H356" s="118"/>
      <c r="I356" s="119"/>
      <c r="J356" s="5" t="str">
        <f t="shared" si="42"/>
        <v/>
      </c>
      <c r="K356" s="5" t="s">
        <v>295</v>
      </c>
      <c r="M356" s="76">
        <f t="shared" si="37"/>
        <v>342</v>
      </c>
      <c r="N356" s="62">
        <f t="shared" si="38"/>
        <v>0</v>
      </c>
      <c r="O356" s="60" t="b">
        <f t="shared" si="39"/>
        <v>0</v>
      </c>
      <c r="P356" s="60" t="b">
        <f t="shared" si="40"/>
        <v>0</v>
      </c>
      <c r="Q356" s="63" t="str">
        <f t="shared" si="41"/>
        <v/>
      </c>
    </row>
    <row r="357" spans="1:17" s="2" customFormat="1" ht="31.2" x14ac:dyDescent="0.25">
      <c r="A357" s="3" t="s">
        <v>131</v>
      </c>
      <c r="B357" s="10" t="s">
        <v>156</v>
      </c>
      <c r="C357" s="3" t="s">
        <v>112</v>
      </c>
      <c r="D357" s="4" t="s">
        <v>450</v>
      </c>
      <c r="E357" s="4" t="s">
        <v>496</v>
      </c>
      <c r="F357" s="81"/>
      <c r="G357" s="118"/>
      <c r="H357" s="118"/>
      <c r="I357" s="118"/>
      <c r="J357" s="5" t="str">
        <f t="shared" si="42"/>
        <v/>
      </c>
      <c r="K357" s="5" t="s">
        <v>295</v>
      </c>
      <c r="M357" s="76">
        <f t="shared" si="37"/>
        <v>343</v>
      </c>
      <c r="N357" s="62">
        <f t="shared" si="38"/>
        <v>0</v>
      </c>
      <c r="O357" s="60" t="b">
        <f t="shared" si="39"/>
        <v>0</v>
      </c>
      <c r="P357" s="60" t="b">
        <f t="shared" si="40"/>
        <v>0</v>
      </c>
      <c r="Q357" s="63" t="str">
        <f t="shared" si="41"/>
        <v/>
      </c>
    </row>
    <row r="358" spans="1:17" s="2" customFormat="1" ht="31.2" x14ac:dyDescent="0.25">
      <c r="A358" s="3" t="s">
        <v>131</v>
      </c>
      <c r="B358" s="3" t="s">
        <v>157</v>
      </c>
      <c r="C358" s="3" t="s">
        <v>264</v>
      </c>
      <c r="D358" s="4" t="s">
        <v>449</v>
      </c>
      <c r="E358" s="4" t="s">
        <v>495</v>
      </c>
      <c r="F358" s="81"/>
      <c r="G358" s="118"/>
      <c r="H358" s="118"/>
      <c r="I358" s="119"/>
      <c r="J358" s="5" t="str">
        <f t="shared" si="42"/>
        <v/>
      </c>
      <c r="K358" s="5" t="s">
        <v>295</v>
      </c>
      <c r="M358" s="76">
        <f t="shared" si="37"/>
        <v>344</v>
      </c>
      <c r="N358" s="62">
        <f t="shared" si="38"/>
        <v>0</v>
      </c>
      <c r="O358" s="60" t="b">
        <f t="shared" si="39"/>
        <v>0</v>
      </c>
      <c r="P358" s="60" t="b">
        <f t="shared" si="40"/>
        <v>0</v>
      </c>
      <c r="Q358" s="63" t="str">
        <f t="shared" si="41"/>
        <v/>
      </c>
    </row>
    <row r="359" spans="1:17" s="2" customFormat="1" ht="31.2" x14ac:dyDescent="0.25">
      <c r="A359" s="3" t="s">
        <v>131</v>
      </c>
      <c r="B359" s="3" t="s">
        <v>157</v>
      </c>
      <c r="C359" s="3" t="s">
        <v>112</v>
      </c>
      <c r="D359" s="4" t="s">
        <v>450</v>
      </c>
      <c r="E359" s="4" t="s">
        <v>496</v>
      </c>
      <c r="F359" s="81"/>
      <c r="G359" s="118"/>
      <c r="H359" s="118"/>
      <c r="I359" s="119"/>
      <c r="J359" s="5" t="str">
        <f t="shared" si="42"/>
        <v/>
      </c>
      <c r="K359" s="5" t="s">
        <v>295</v>
      </c>
      <c r="M359" s="76">
        <f t="shared" si="37"/>
        <v>345</v>
      </c>
      <c r="N359" s="62">
        <f t="shared" si="38"/>
        <v>0</v>
      </c>
      <c r="O359" s="60" t="b">
        <f t="shared" si="39"/>
        <v>0</v>
      </c>
      <c r="P359" s="60" t="b">
        <f t="shared" si="40"/>
        <v>0</v>
      </c>
      <c r="Q359" s="63" t="str">
        <f t="shared" si="41"/>
        <v/>
      </c>
    </row>
    <row r="360" spans="1:17" s="2" customFormat="1" ht="31.2" x14ac:dyDescent="0.25">
      <c r="A360" s="3" t="s">
        <v>131</v>
      </c>
      <c r="B360" s="3" t="s">
        <v>157</v>
      </c>
      <c r="C360" s="3" t="s">
        <v>95</v>
      </c>
      <c r="D360" s="4" t="s">
        <v>451</v>
      </c>
      <c r="E360" s="4" t="s">
        <v>497</v>
      </c>
      <c r="F360" s="81"/>
      <c r="G360" s="118"/>
      <c r="H360" s="118"/>
      <c r="I360" s="119"/>
      <c r="J360" s="5" t="str">
        <f t="shared" si="42"/>
        <v/>
      </c>
      <c r="K360" s="5" t="s">
        <v>295</v>
      </c>
      <c r="M360" s="76">
        <f t="shared" si="37"/>
        <v>346</v>
      </c>
      <c r="N360" s="62">
        <f t="shared" si="38"/>
        <v>0</v>
      </c>
      <c r="O360" s="60" t="b">
        <f t="shared" si="39"/>
        <v>0</v>
      </c>
      <c r="P360" s="60" t="b">
        <f t="shared" si="40"/>
        <v>0</v>
      </c>
      <c r="Q360" s="63" t="str">
        <f t="shared" si="41"/>
        <v/>
      </c>
    </row>
    <row r="361" spans="1:17" s="2" customFormat="1" ht="31.2" x14ac:dyDescent="0.25">
      <c r="A361" s="3" t="s">
        <v>131</v>
      </c>
      <c r="B361" s="3" t="s">
        <v>158</v>
      </c>
      <c r="C361" s="3" t="s">
        <v>265</v>
      </c>
      <c r="D361" s="4" t="s">
        <v>452</v>
      </c>
      <c r="E361" s="4" t="s">
        <v>498</v>
      </c>
      <c r="F361" s="81"/>
      <c r="G361" s="118"/>
      <c r="H361" s="118"/>
      <c r="I361" s="119"/>
      <c r="J361" s="5" t="str">
        <f t="shared" si="42"/>
        <v/>
      </c>
      <c r="K361" s="5" t="s">
        <v>295</v>
      </c>
      <c r="M361" s="76">
        <f t="shared" si="37"/>
        <v>347</v>
      </c>
      <c r="N361" s="62">
        <f t="shared" si="38"/>
        <v>0</v>
      </c>
      <c r="O361" s="60" t="b">
        <f t="shared" si="39"/>
        <v>0</v>
      </c>
      <c r="P361" s="60" t="b">
        <f t="shared" si="40"/>
        <v>0</v>
      </c>
      <c r="Q361" s="63" t="str">
        <f t="shared" si="41"/>
        <v/>
      </c>
    </row>
    <row r="362" spans="1:17" s="2" customFormat="1" ht="31.2" x14ac:dyDescent="0.25">
      <c r="A362" s="3" t="s">
        <v>131</v>
      </c>
      <c r="B362" s="3" t="s">
        <v>158</v>
      </c>
      <c r="C362" s="3" t="s">
        <v>82</v>
      </c>
      <c r="D362" s="4" t="s">
        <v>453</v>
      </c>
      <c r="E362" s="4" t="s">
        <v>499</v>
      </c>
      <c r="F362" s="81"/>
      <c r="G362" s="118"/>
      <c r="H362" s="118"/>
      <c r="I362" s="119"/>
      <c r="J362" s="5" t="str">
        <f t="shared" si="42"/>
        <v/>
      </c>
      <c r="K362" s="5" t="s">
        <v>295</v>
      </c>
      <c r="M362" s="76">
        <f t="shared" si="37"/>
        <v>348</v>
      </c>
      <c r="N362" s="62">
        <f t="shared" si="38"/>
        <v>0</v>
      </c>
      <c r="O362" s="60" t="b">
        <f t="shared" si="39"/>
        <v>0</v>
      </c>
      <c r="P362" s="60" t="b">
        <f t="shared" si="40"/>
        <v>0</v>
      </c>
      <c r="Q362" s="63" t="str">
        <f t="shared" si="41"/>
        <v/>
      </c>
    </row>
    <row r="363" spans="1:17" s="2" customFormat="1" ht="31.2" x14ac:dyDescent="0.25">
      <c r="A363" s="3" t="s">
        <v>131</v>
      </c>
      <c r="B363" s="3" t="s">
        <v>158</v>
      </c>
      <c r="C363" s="3" t="s">
        <v>94</v>
      </c>
      <c r="D363" s="4" t="s">
        <v>455</v>
      </c>
      <c r="E363" s="4" t="s">
        <v>501</v>
      </c>
      <c r="F363" s="81"/>
      <c r="G363" s="118"/>
      <c r="H363" s="118"/>
      <c r="I363" s="119"/>
      <c r="J363" s="5" t="str">
        <f t="shared" si="42"/>
        <v/>
      </c>
      <c r="K363" s="5" t="s">
        <v>295</v>
      </c>
      <c r="M363" s="76">
        <f t="shared" si="37"/>
        <v>349</v>
      </c>
      <c r="N363" s="62">
        <f t="shared" si="38"/>
        <v>0</v>
      </c>
      <c r="O363" s="60" t="b">
        <f t="shared" si="39"/>
        <v>0</v>
      </c>
      <c r="P363" s="60" t="b">
        <f t="shared" si="40"/>
        <v>0</v>
      </c>
      <c r="Q363" s="63" t="str">
        <f t="shared" si="41"/>
        <v/>
      </c>
    </row>
    <row r="364" spans="1:17" s="2" customFormat="1" ht="31.2" x14ac:dyDescent="0.25">
      <c r="A364" s="3" t="s">
        <v>131</v>
      </c>
      <c r="B364" s="3" t="s">
        <v>158</v>
      </c>
      <c r="C364" s="3" t="s">
        <v>567</v>
      </c>
      <c r="D364" s="4" t="s">
        <v>295</v>
      </c>
      <c r="E364" s="4" t="s">
        <v>573</v>
      </c>
      <c r="F364" s="81"/>
      <c r="G364" s="118"/>
      <c r="H364" s="118"/>
      <c r="I364" s="119"/>
      <c r="J364" s="5" t="str">
        <f t="shared" si="42"/>
        <v/>
      </c>
      <c r="K364" s="5" t="s">
        <v>295</v>
      </c>
      <c r="M364" s="76">
        <f t="shared" si="37"/>
        <v>350</v>
      </c>
      <c r="N364" s="62">
        <f t="shared" si="38"/>
        <v>0</v>
      </c>
      <c r="O364" s="60" t="b">
        <f t="shared" si="39"/>
        <v>0</v>
      </c>
      <c r="P364" s="60" t="b">
        <f t="shared" si="40"/>
        <v>0</v>
      </c>
      <c r="Q364" s="63" t="str">
        <f t="shared" si="41"/>
        <v/>
      </c>
    </row>
    <row r="365" spans="1:17" s="2" customFormat="1" ht="31.2" x14ac:dyDescent="0.25">
      <c r="A365" s="3" t="s">
        <v>131</v>
      </c>
      <c r="B365" s="3" t="s">
        <v>111</v>
      </c>
      <c r="C365" s="3" t="s">
        <v>264</v>
      </c>
      <c r="D365" s="4" t="s">
        <v>449</v>
      </c>
      <c r="E365" s="4" t="s">
        <v>495</v>
      </c>
      <c r="F365" s="81"/>
      <c r="G365" s="118"/>
      <c r="H365" s="118"/>
      <c r="I365" s="119"/>
      <c r="J365" s="5" t="str">
        <f t="shared" si="42"/>
        <v/>
      </c>
      <c r="K365" s="5" t="s">
        <v>295</v>
      </c>
      <c r="M365" s="76">
        <f t="shared" si="37"/>
        <v>351</v>
      </c>
      <c r="N365" s="62">
        <f t="shared" si="38"/>
        <v>0</v>
      </c>
      <c r="O365" s="60" t="b">
        <f t="shared" si="39"/>
        <v>0</v>
      </c>
      <c r="P365" s="60" t="b">
        <f t="shared" si="40"/>
        <v>0</v>
      </c>
      <c r="Q365" s="63" t="str">
        <f t="shared" si="41"/>
        <v/>
      </c>
    </row>
    <row r="366" spans="1:17" s="2" customFormat="1" ht="31.2" x14ac:dyDescent="0.25">
      <c r="A366" s="3" t="s">
        <v>131</v>
      </c>
      <c r="B366" s="3" t="s">
        <v>111</v>
      </c>
      <c r="C366" s="3" t="s">
        <v>112</v>
      </c>
      <c r="D366" s="4" t="s">
        <v>450</v>
      </c>
      <c r="E366" s="4" t="s">
        <v>496</v>
      </c>
      <c r="F366" s="81"/>
      <c r="G366" s="118"/>
      <c r="H366" s="118"/>
      <c r="I366" s="119"/>
      <c r="J366" s="5" t="str">
        <f t="shared" si="42"/>
        <v/>
      </c>
      <c r="K366" s="5" t="s">
        <v>295</v>
      </c>
      <c r="M366" s="76">
        <f t="shared" si="37"/>
        <v>352</v>
      </c>
      <c r="N366" s="62">
        <f t="shared" si="38"/>
        <v>0</v>
      </c>
      <c r="O366" s="60" t="b">
        <f t="shared" si="39"/>
        <v>0</v>
      </c>
      <c r="P366" s="60" t="b">
        <f t="shared" si="40"/>
        <v>0</v>
      </c>
      <c r="Q366" s="63" t="str">
        <f t="shared" si="41"/>
        <v/>
      </c>
    </row>
    <row r="367" spans="1:17" s="2" customFormat="1" ht="31.2" x14ac:dyDescent="0.25">
      <c r="A367" s="3" t="s">
        <v>131</v>
      </c>
      <c r="B367" s="3" t="s">
        <v>111</v>
      </c>
      <c r="C367" s="3" t="s">
        <v>95</v>
      </c>
      <c r="D367" s="4" t="s">
        <v>451</v>
      </c>
      <c r="E367" s="4" t="s">
        <v>497</v>
      </c>
      <c r="F367" s="81"/>
      <c r="G367" s="118"/>
      <c r="H367" s="118"/>
      <c r="I367" s="119"/>
      <c r="J367" s="5" t="str">
        <f t="shared" si="42"/>
        <v/>
      </c>
      <c r="K367" s="5" t="s">
        <v>295</v>
      </c>
      <c r="M367" s="76">
        <f t="shared" si="37"/>
        <v>353</v>
      </c>
      <c r="N367" s="62">
        <f t="shared" si="38"/>
        <v>0</v>
      </c>
      <c r="O367" s="60" t="b">
        <f t="shared" si="39"/>
        <v>0</v>
      </c>
      <c r="P367" s="60" t="b">
        <f t="shared" si="40"/>
        <v>0</v>
      </c>
      <c r="Q367" s="63" t="str">
        <f t="shared" si="41"/>
        <v/>
      </c>
    </row>
    <row r="368" spans="1:17" s="2" customFormat="1" ht="31.2" x14ac:dyDescent="0.25">
      <c r="A368" s="3" t="s">
        <v>131</v>
      </c>
      <c r="B368" s="3" t="s">
        <v>109</v>
      </c>
      <c r="C368" s="3" t="s">
        <v>276</v>
      </c>
      <c r="D368" s="4" t="s">
        <v>472</v>
      </c>
      <c r="E368" s="4" t="s">
        <v>512</v>
      </c>
      <c r="F368" s="81"/>
      <c r="G368" s="118"/>
      <c r="H368" s="118"/>
      <c r="I368" s="119"/>
      <c r="J368" s="5" t="str">
        <f t="shared" si="42"/>
        <v/>
      </c>
      <c r="K368" s="5" t="s">
        <v>295</v>
      </c>
      <c r="M368" s="76">
        <f t="shared" si="37"/>
        <v>354</v>
      </c>
      <c r="N368" s="62">
        <f t="shared" si="38"/>
        <v>0</v>
      </c>
      <c r="O368" s="60" t="b">
        <f t="shared" si="39"/>
        <v>0</v>
      </c>
      <c r="P368" s="60" t="b">
        <f t="shared" si="40"/>
        <v>0</v>
      </c>
      <c r="Q368" s="63" t="str">
        <f t="shared" si="41"/>
        <v/>
      </c>
    </row>
    <row r="369" spans="1:17" s="2" customFormat="1" ht="31.2" x14ac:dyDescent="0.25">
      <c r="A369" s="3" t="s">
        <v>131</v>
      </c>
      <c r="B369" s="3" t="s">
        <v>109</v>
      </c>
      <c r="C369" s="3" t="s">
        <v>139</v>
      </c>
      <c r="D369" s="4" t="s">
        <v>473</v>
      </c>
      <c r="E369" s="4" t="s">
        <v>513</v>
      </c>
      <c r="F369" s="81"/>
      <c r="G369" s="118"/>
      <c r="H369" s="81"/>
      <c r="I369" s="119"/>
      <c r="J369" s="5" t="str">
        <f t="shared" si="42"/>
        <v/>
      </c>
      <c r="K369" s="5" t="s">
        <v>295</v>
      </c>
      <c r="M369" s="76">
        <f t="shared" si="37"/>
        <v>355</v>
      </c>
      <c r="N369" s="62">
        <f t="shared" si="38"/>
        <v>0</v>
      </c>
      <c r="O369" s="60" t="b">
        <f t="shared" si="39"/>
        <v>0</v>
      </c>
      <c r="P369" s="60" t="b">
        <f t="shared" si="40"/>
        <v>0</v>
      </c>
      <c r="Q369" s="63" t="str">
        <f t="shared" si="41"/>
        <v/>
      </c>
    </row>
    <row r="370" spans="1:17" s="2" customFormat="1" ht="31.2" x14ac:dyDescent="0.25">
      <c r="A370" s="3" t="s">
        <v>131</v>
      </c>
      <c r="B370" s="3" t="s">
        <v>110</v>
      </c>
      <c r="C370" s="3" t="s">
        <v>277</v>
      </c>
      <c r="D370" s="4" t="s">
        <v>474</v>
      </c>
      <c r="E370" s="4" t="s">
        <v>413</v>
      </c>
      <c r="F370" s="81"/>
      <c r="G370" s="81"/>
      <c r="H370" s="118"/>
      <c r="I370" s="119"/>
      <c r="J370" s="5" t="str">
        <f t="shared" si="42"/>
        <v/>
      </c>
      <c r="K370" s="5" t="s">
        <v>295</v>
      </c>
      <c r="M370" s="76">
        <f t="shared" si="37"/>
        <v>356</v>
      </c>
      <c r="N370" s="62">
        <f t="shared" si="38"/>
        <v>0</v>
      </c>
      <c r="O370" s="60" t="b">
        <f t="shared" si="39"/>
        <v>0</v>
      </c>
      <c r="P370" s="60" t="b">
        <f t="shared" si="40"/>
        <v>0</v>
      </c>
      <c r="Q370" s="63" t="str">
        <f t="shared" si="41"/>
        <v/>
      </c>
    </row>
    <row r="371" spans="1:17" s="2" customFormat="1" ht="31.2" x14ac:dyDescent="0.25">
      <c r="A371" s="3" t="s">
        <v>131</v>
      </c>
      <c r="B371" s="3" t="s">
        <v>110</v>
      </c>
      <c r="C371" s="3" t="s">
        <v>141</v>
      </c>
      <c r="D371" s="4" t="s">
        <v>478</v>
      </c>
      <c r="E371" s="4" t="s">
        <v>517</v>
      </c>
      <c r="F371" s="81"/>
      <c r="G371" s="81"/>
      <c r="H371" s="118"/>
      <c r="I371" s="119"/>
      <c r="J371" s="5" t="str">
        <f t="shared" si="42"/>
        <v/>
      </c>
      <c r="K371" s="5" t="s">
        <v>295</v>
      </c>
      <c r="M371" s="76">
        <f t="shared" si="37"/>
        <v>357</v>
      </c>
      <c r="N371" s="62">
        <f t="shared" si="38"/>
        <v>0</v>
      </c>
      <c r="O371" s="60" t="b">
        <f t="shared" si="39"/>
        <v>0</v>
      </c>
      <c r="P371" s="60" t="b">
        <f t="shared" si="40"/>
        <v>0</v>
      </c>
      <c r="Q371" s="63" t="str">
        <f t="shared" si="41"/>
        <v/>
      </c>
    </row>
    <row r="372" spans="1:17" s="2" customFormat="1" ht="31.2" x14ac:dyDescent="0.25">
      <c r="A372" s="3" t="s">
        <v>131</v>
      </c>
      <c r="B372" s="3" t="s">
        <v>110</v>
      </c>
      <c r="C372" s="3" t="s">
        <v>140</v>
      </c>
      <c r="D372" s="4" t="s">
        <v>477</v>
      </c>
      <c r="E372" s="4" t="s">
        <v>516</v>
      </c>
      <c r="F372" s="81"/>
      <c r="G372" s="118"/>
      <c r="H372" s="118"/>
      <c r="I372" s="119"/>
      <c r="J372" s="5" t="str">
        <f t="shared" si="42"/>
        <v/>
      </c>
      <c r="K372" s="5" t="s">
        <v>295</v>
      </c>
      <c r="M372" s="76">
        <f t="shared" si="37"/>
        <v>358</v>
      </c>
      <c r="N372" s="62">
        <f t="shared" si="38"/>
        <v>0</v>
      </c>
      <c r="O372" s="60" t="b">
        <f t="shared" si="39"/>
        <v>0</v>
      </c>
      <c r="P372" s="60" t="b">
        <f t="shared" si="40"/>
        <v>0</v>
      </c>
      <c r="Q372" s="63" t="str">
        <f t="shared" si="41"/>
        <v/>
      </c>
    </row>
    <row r="373" spans="1:17" s="2" customFormat="1" ht="31.2" x14ac:dyDescent="0.25">
      <c r="A373" s="3" t="s">
        <v>131</v>
      </c>
      <c r="B373" s="3" t="s">
        <v>110</v>
      </c>
      <c r="C373" s="3" t="s">
        <v>199</v>
      </c>
      <c r="D373" s="4" t="s">
        <v>475</v>
      </c>
      <c r="E373" s="4" t="s">
        <v>514</v>
      </c>
      <c r="F373" s="81"/>
      <c r="G373" s="118"/>
      <c r="H373" s="118"/>
      <c r="I373" s="119"/>
      <c r="J373" s="5" t="str">
        <f t="shared" si="42"/>
        <v/>
      </c>
      <c r="K373" s="5" t="s">
        <v>295</v>
      </c>
      <c r="M373" s="76">
        <f t="shared" si="37"/>
        <v>359</v>
      </c>
      <c r="N373" s="62">
        <f t="shared" si="38"/>
        <v>0</v>
      </c>
      <c r="O373" s="60" t="b">
        <f t="shared" si="39"/>
        <v>0</v>
      </c>
      <c r="P373" s="60" t="b">
        <f t="shared" si="40"/>
        <v>0</v>
      </c>
      <c r="Q373" s="63" t="str">
        <f t="shared" si="41"/>
        <v/>
      </c>
    </row>
    <row r="374" spans="1:17" s="2" customFormat="1" ht="31.2" x14ac:dyDescent="0.25">
      <c r="A374" s="3" t="s">
        <v>131</v>
      </c>
      <c r="B374" s="3" t="s">
        <v>110</v>
      </c>
      <c r="C374" s="3" t="s">
        <v>200</v>
      </c>
      <c r="D374" s="4" t="s">
        <v>476</v>
      </c>
      <c r="E374" s="4" t="s">
        <v>515</v>
      </c>
      <c r="F374" s="81"/>
      <c r="G374" s="118"/>
      <c r="H374" s="118"/>
      <c r="I374" s="119"/>
      <c r="J374" s="5" t="str">
        <f t="shared" si="42"/>
        <v/>
      </c>
      <c r="K374" s="5" t="s">
        <v>295</v>
      </c>
      <c r="M374" s="76">
        <f t="shared" si="37"/>
        <v>360</v>
      </c>
      <c r="N374" s="62">
        <f t="shared" si="38"/>
        <v>0</v>
      </c>
      <c r="O374" s="60" t="b">
        <f t="shared" si="39"/>
        <v>0</v>
      </c>
      <c r="P374" s="60" t="b">
        <f t="shared" si="40"/>
        <v>0</v>
      </c>
      <c r="Q374" s="63" t="str">
        <f t="shared" si="41"/>
        <v/>
      </c>
    </row>
    <row r="375" spans="1:17" s="2" customFormat="1" ht="31.2" x14ac:dyDescent="0.25">
      <c r="A375" s="3" t="s">
        <v>131</v>
      </c>
      <c r="B375" s="3" t="s">
        <v>108</v>
      </c>
      <c r="C375" s="3" t="s">
        <v>264</v>
      </c>
      <c r="D375" s="4" t="s">
        <v>449</v>
      </c>
      <c r="E375" s="4" t="s">
        <v>495</v>
      </c>
      <c r="F375" s="81"/>
      <c r="G375" s="118"/>
      <c r="H375" s="118"/>
      <c r="I375" s="119"/>
      <c r="J375" s="5" t="str">
        <f t="shared" si="42"/>
        <v/>
      </c>
      <c r="K375" s="5" t="s">
        <v>295</v>
      </c>
      <c r="M375" s="76">
        <f t="shared" si="37"/>
        <v>361</v>
      </c>
      <c r="N375" s="62">
        <f t="shared" si="38"/>
        <v>0</v>
      </c>
      <c r="O375" s="60" t="b">
        <f t="shared" si="39"/>
        <v>0</v>
      </c>
      <c r="P375" s="60" t="b">
        <f t="shared" si="40"/>
        <v>0</v>
      </c>
      <c r="Q375" s="63" t="str">
        <f t="shared" si="41"/>
        <v/>
      </c>
    </row>
    <row r="376" spans="1:17" s="2" customFormat="1" ht="31.2" x14ac:dyDescent="0.25">
      <c r="A376" s="3" t="s">
        <v>131</v>
      </c>
      <c r="B376" s="3" t="s">
        <v>108</v>
      </c>
      <c r="C376" s="3" t="s">
        <v>278</v>
      </c>
      <c r="D376" s="4" t="s">
        <v>479</v>
      </c>
      <c r="E376" s="4" t="s">
        <v>312</v>
      </c>
      <c r="F376" s="81"/>
      <c r="G376" s="118"/>
      <c r="H376" s="118"/>
      <c r="I376" s="119"/>
      <c r="J376" s="5" t="str">
        <f t="shared" si="42"/>
        <v/>
      </c>
      <c r="K376" s="5" t="s">
        <v>295</v>
      </c>
      <c r="M376" s="76">
        <f t="shared" si="37"/>
        <v>362</v>
      </c>
      <c r="N376" s="62">
        <f t="shared" si="38"/>
        <v>0</v>
      </c>
      <c r="O376" s="60" t="b">
        <f t="shared" si="39"/>
        <v>0</v>
      </c>
      <c r="P376" s="60" t="b">
        <f t="shared" si="40"/>
        <v>0</v>
      </c>
      <c r="Q376" s="63" t="str">
        <f t="shared" si="41"/>
        <v/>
      </c>
    </row>
    <row r="377" spans="1:17" s="2" customFormat="1" ht="31.2" x14ac:dyDescent="0.25">
      <c r="A377" s="3" t="s">
        <v>131</v>
      </c>
      <c r="B377" s="3" t="s">
        <v>108</v>
      </c>
      <c r="C377" s="3" t="s">
        <v>112</v>
      </c>
      <c r="D377" s="4" t="s">
        <v>450</v>
      </c>
      <c r="E377" s="4" t="s">
        <v>496</v>
      </c>
      <c r="F377" s="81"/>
      <c r="G377" s="118"/>
      <c r="H377" s="118"/>
      <c r="I377" s="119"/>
      <c r="J377" s="5" t="str">
        <f t="shared" si="42"/>
        <v/>
      </c>
      <c r="K377" s="5" t="s">
        <v>295</v>
      </c>
      <c r="M377" s="76">
        <f t="shared" si="37"/>
        <v>363</v>
      </c>
      <c r="N377" s="62">
        <f t="shared" si="38"/>
        <v>0</v>
      </c>
      <c r="O377" s="60" t="b">
        <f t="shared" si="39"/>
        <v>0</v>
      </c>
      <c r="P377" s="60" t="b">
        <f t="shared" si="40"/>
        <v>0</v>
      </c>
      <c r="Q377" s="63" t="str">
        <f t="shared" si="41"/>
        <v/>
      </c>
    </row>
    <row r="378" spans="1:17" s="2" customFormat="1" ht="31.2" x14ac:dyDescent="0.25">
      <c r="A378" s="3" t="s">
        <v>131</v>
      </c>
      <c r="B378" s="3" t="s">
        <v>90</v>
      </c>
      <c r="C378" s="3" t="s">
        <v>279</v>
      </c>
      <c r="D378" s="4" t="s">
        <v>480</v>
      </c>
      <c r="E378" s="4" t="s">
        <v>518</v>
      </c>
      <c r="F378" s="81"/>
      <c r="G378" s="118"/>
      <c r="H378" s="118"/>
      <c r="I378" s="119"/>
      <c r="J378" s="5" t="str">
        <f t="shared" si="42"/>
        <v/>
      </c>
      <c r="K378" s="5" t="s">
        <v>295</v>
      </c>
      <c r="M378" s="76">
        <f t="shared" si="37"/>
        <v>364</v>
      </c>
      <c r="N378" s="62">
        <f t="shared" si="38"/>
        <v>0</v>
      </c>
      <c r="O378" s="60" t="b">
        <f t="shared" si="39"/>
        <v>0</v>
      </c>
      <c r="P378" s="60" t="b">
        <f t="shared" si="40"/>
        <v>0</v>
      </c>
      <c r="Q378" s="63" t="str">
        <f t="shared" si="41"/>
        <v/>
      </c>
    </row>
    <row r="379" spans="1:17" s="2" customFormat="1" ht="31.2" x14ac:dyDescent="0.25">
      <c r="A379" s="3" t="s">
        <v>131</v>
      </c>
      <c r="B379" s="3" t="s">
        <v>571</v>
      </c>
      <c r="C379" s="3" t="s">
        <v>280</v>
      </c>
      <c r="D379" s="4" t="s">
        <v>465</v>
      </c>
      <c r="E379" s="4" t="s">
        <v>508</v>
      </c>
      <c r="F379" s="81"/>
      <c r="G379" s="118"/>
      <c r="H379" s="118"/>
      <c r="I379" s="119"/>
      <c r="J379" s="5" t="str">
        <f t="shared" si="42"/>
        <v/>
      </c>
      <c r="K379" s="5" t="s">
        <v>295</v>
      </c>
      <c r="M379" s="76">
        <f t="shared" si="37"/>
        <v>365</v>
      </c>
      <c r="N379" s="62">
        <f t="shared" si="38"/>
        <v>0</v>
      </c>
      <c r="O379" s="60" t="b">
        <f t="shared" si="39"/>
        <v>0</v>
      </c>
      <c r="P379" s="60" t="b">
        <f t="shared" si="40"/>
        <v>0</v>
      </c>
      <c r="Q379" s="63" t="str">
        <f t="shared" si="41"/>
        <v/>
      </c>
    </row>
    <row r="380" spans="1:17" s="2" customFormat="1" ht="31.2" x14ac:dyDescent="0.25">
      <c r="A380" s="112" t="s">
        <v>131</v>
      </c>
      <c r="B380" s="3"/>
      <c r="C380" s="3"/>
      <c r="D380" s="4"/>
      <c r="E380" s="4"/>
      <c r="F380" s="4"/>
      <c r="G380" s="81"/>
      <c r="H380" s="81"/>
      <c r="I380" s="83"/>
      <c r="J380" s="5" t="str">
        <f t="shared" si="42"/>
        <v/>
      </c>
      <c r="K380" s="5"/>
      <c r="M380" s="76">
        <f t="shared" si="37"/>
        <v>366</v>
      </c>
      <c r="N380" s="62">
        <f t="shared" si="38"/>
        <v>0</v>
      </c>
      <c r="O380" s="60" t="b">
        <f t="shared" si="39"/>
        <v>0</v>
      </c>
      <c r="P380" s="60" t="b">
        <f t="shared" si="40"/>
        <v>0</v>
      </c>
      <c r="Q380" s="63" t="str">
        <f t="shared" si="41"/>
        <v/>
      </c>
    </row>
    <row r="381" spans="1:17" s="2" customFormat="1" ht="31.2" x14ac:dyDescent="0.25">
      <c r="A381" s="112" t="s">
        <v>131</v>
      </c>
      <c r="B381" s="3"/>
      <c r="C381" s="3"/>
      <c r="D381" s="4"/>
      <c r="E381" s="4"/>
      <c r="F381" s="4"/>
      <c r="G381" s="81"/>
      <c r="H381" s="81"/>
      <c r="I381" s="83"/>
      <c r="J381" s="5" t="str">
        <f t="shared" si="42"/>
        <v/>
      </c>
      <c r="K381" s="5"/>
      <c r="M381" s="76">
        <f t="shared" si="37"/>
        <v>367</v>
      </c>
      <c r="N381" s="62">
        <f t="shared" si="38"/>
        <v>0</v>
      </c>
      <c r="O381" s="60" t="b">
        <f t="shared" si="39"/>
        <v>0</v>
      </c>
      <c r="P381" s="60" t="b">
        <f t="shared" si="40"/>
        <v>0</v>
      </c>
      <c r="Q381" s="63" t="str">
        <f t="shared" si="41"/>
        <v/>
      </c>
    </row>
    <row r="382" spans="1:17" s="2" customFormat="1" ht="31.2" x14ac:dyDescent="0.25">
      <c r="A382" s="112" t="s">
        <v>131</v>
      </c>
      <c r="B382" s="3"/>
      <c r="C382" s="3"/>
      <c r="D382" s="4"/>
      <c r="E382" s="4"/>
      <c r="F382" s="4"/>
      <c r="G382" s="81"/>
      <c r="H382" s="81"/>
      <c r="I382" s="83"/>
      <c r="J382" s="5" t="str">
        <f t="shared" si="42"/>
        <v/>
      </c>
      <c r="K382" s="5"/>
      <c r="M382" s="76">
        <f t="shared" si="37"/>
        <v>368</v>
      </c>
      <c r="N382" s="62">
        <f t="shared" si="38"/>
        <v>0</v>
      </c>
      <c r="O382" s="60" t="b">
        <f t="shared" si="39"/>
        <v>0</v>
      </c>
      <c r="P382" s="60" t="b">
        <f t="shared" si="40"/>
        <v>0</v>
      </c>
      <c r="Q382" s="63" t="str">
        <f t="shared" si="41"/>
        <v/>
      </c>
    </row>
    <row r="383" spans="1:17" s="2" customFormat="1" ht="31.2" x14ac:dyDescent="0.25">
      <c r="A383" s="112" t="s">
        <v>131</v>
      </c>
      <c r="B383" s="80"/>
      <c r="C383" s="80"/>
      <c r="D383" s="81"/>
      <c r="E383" s="81"/>
      <c r="F383" s="81"/>
      <c r="G383" s="81"/>
      <c r="H383" s="81"/>
      <c r="I383" s="83"/>
      <c r="J383" s="5" t="str">
        <f t="shared" si="42"/>
        <v/>
      </c>
      <c r="K383" s="83"/>
      <c r="M383" s="76">
        <f t="shared" si="37"/>
        <v>369</v>
      </c>
      <c r="N383" s="62">
        <f t="shared" si="38"/>
        <v>0</v>
      </c>
      <c r="O383" s="60" t="b">
        <f t="shared" si="39"/>
        <v>0</v>
      </c>
      <c r="P383" s="60" t="b">
        <f t="shared" si="40"/>
        <v>0</v>
      </c>
      <c r="Q383" s="63" t="str">
        <f t="shared" si="41"/>
        <v/>
      </c>
    </row>
    <row r="384" spans="1:17" s="2" customFormat="1" ht="31.2" x14ac:dyDescent="0.25">
      <c r="A384" s="112" t="s">
        <v>131</v>
      </c>
      <c r="B384" s="80"/>
      <c r="C384" s="80"/>
      <c r="D384" s="81"/>
      <c r="E384" s="81"/>
      <c r="F384" s="81"/>
      <c r="G384" s="81"/>
      <c r="H384" s="81"/>
      <c r="I384" s="83"/>
      <c r="J384" s="5" t="str">
        <f t="shared" si="42"/>
        <v/>
      </c>
      <c r="K384" s="83"/>
      <c r="M384" s="76">
        <f t="shared" si="37"/>
        <v>370</v>
      </c>
      <c r="N384" s="62">
        <f t="shared" si="38"/>
        <v>0</v>
      </c>
      <c r="O384" s="60" t="b">
        <f t="shared" si="39"/>
        <v>0</v>
      </c>
      <c r="P384" s="60" t="b">
        <f t="shared" si="40"/>
        <v>0</v>
      </c>
      <c r="Q384" s="63" t="str">
        <f t="shared" si="41"/>
        <v/>
      </c>
    </row>
    <row r="385" spans="1:17" s="2" customFormat="1" ht="31.2" x14ac:dyDescent="0.25">
      <c r="A385" s="112" t="s">
        <v>131</v>
      </c>
      <c r="B385" s="80"/>
      <c r="C385" s="80"/>
      <c r="D385" s="81"/>
      <c r="E385" s="81"/>
      <c r="F385" s="81"/>
      <c r="G385" s="81"/>
      <c r="H385" s="81"/>
      <c r="I385" s="83"/>
      <c r="J385" s="5" t="str">
        <f t="shared" si="42"/>
        <v/>
      </c>
      <c r="K385" s="83"/>
      <c r="M385" s="76">
        <f t="shared" si="37"/>
        <v>371</v>
      </c>
      <c r="N385" s="62">
        <f t="shared" si="38"/>
        <v>0</v>
      </c>
      <c r="O385" s="60" t="b">
        <f t="shared" si="39"/>
        <v>0</v>
      </c>
      <c r="P385" s="60" t="b">
        <f t="shared" si="40"/>
        <v>0</v>
      </c>
      <c r="Q385" s="63" t="str">
        <f t="shared" si="41"/>
        <v/>
      </c>
    </row>
    <row r="386" spans="1:17" s="2" customFormat="1" ht="24" customHeight="1" x14ac:dyDescent="0.25">
      <c r="A386" s="112" t="s">
        <v>132</v>
      </c>
      <c r="B386" s="180" t="s">
        <v>132</v>
      </c>
      <c r="C386" s="181"/>
      <c r="D386" s="181"/>
      <c r="E386" s="181"/>
      <c r="F386" s="181"/>
      <c r="G386" s="181"/>
      <c r="H386" s="181"/>
      <c r="I386" s="69"/>
      <c r="J386" s="72" t="s">
        <v>294</v>
      </c>
      <c r="K386" s="5"/>
      <c r="M386" s="76">
        <f t="shared" si="37"/>
        <v>372</v>
      </c>
      <c r="N386" s="62">
        <f t="shared" si="38"/>
        <v>0</v>
      </c>
      <c r="O386" s="60" t="b">
        <f t="shared" si="39"/>
        <v>0</v>
      </c>
      <c r="P386" s="60" t="b">
        <f t="shared" si="40"/>
        <v>0</v>
      </c>
      <c r="Q386" s="63" t="str">
        <f t="shared" si="41"/>
        <v/>
      </c>
    </row>
    <row r="387" spans="1:17" s="2" customFormat="1" ht="31.2" x14ac:dyDescent="0.25">
      <c r="A387" s="3" t="s">
        <v>132</v>
      </c>
      <c r="B387" s="3" t="s">
        <v>127</v>
      </c>
      <c r="C387" s="3" t="s">
        <v>281</v>
      </c>
      <c r="D387" s="4" t="s">
        <v>519</v>
      </c>
      <c r="E387" s="4" t="s">
        <v>492</v>
      </c>
      <c r="F387" s="118"/>
      <c r="G387" s="118"/>
      <c r="H387" s="118"/>
      <c r="I387" s="119"/>
      <c r="J387" s="5" t="str">
        <f t="shared" si="42"/>
        <v/>
      </c>
      <c r="K387" s="4">
        <v>400</v>
      </c>
      <c r="M387" s="76">
        <f t="shared" si="37"/>
        <v>373</v>
      </c>
      <c r="N387" s="62">
        <f t="shared" si="38"/>
        <v>0</v>
      </c>
      <c r="O387" s="60" t="b">
        <f t="shared" si="39"/>
        <v>0</v>
      </c>
      <c r="P387" s="60" t="b">
        <f t="shared" si="40"/>
        <v>0</v>
      </c>
      <c r="Q387" s="63" t="str">
        <f t="shared" si="41"/>
        <v/>
      </c>
    </row>
    <row r="388" spans="1:17" s="2" customFormat="1" ht="31.2" x14ac:dyDescent="0.25">
      <c r="A388" s="3" t="s">
        <v>132</v>
      </c>
      <c r="B388" s="3" t="s">
        <v>58</v>
      </c>
      <c r="C388" s="3" t="s">
        <v>282</v>
      </c>
      <c r="D388" s="4" t="s">
        <v>520</v>
      </c>
      <c r="E388" s="4" t="s">
        <v>532</v>
      </c>
      <c r="F388" s="118"/>
      <c r="G388" s="81"/>
      <c r="H388" s="81"/>
      <c r="I388" s="119"/>
      <c r="J388" s="5" t="str">
        <f t="shared" si="42"/>
        <v/>
      </c>
      <c r="K388" s="4">
        <v>401</v>
      </c>
      <c r="M388" s="76">
        <f t="shared" si="37"/>
        <v>374</v>
      </c>
      <c r="N388" s="62">
        <f t="shared" si="38"/>
        <v>0</v>
      </c>
      <c r="O388" s="60" t="b">
        <f t="shared" si="39"/>
        <v>0</v>
      </c>
      <c r="P388" s="60" t="b">
        <f t="shared" si="40"/>
        <v>0</v>
      </c>
      <c r="Q388" s="63" t="str">
        <f t="shared" si="41"/>
        <v/>
      </c>
    </row>
    <row r="389" spans="1:17" s="2" customFormat="1" ht="31.2" x14ac:dyDescent="0.25">
      <c r="A389" s="3" t="s">
        <v>132</v>
      </c>
      <c r="B389" s="3" t="s">
        <v>57</v>
      </c>
      <c r="C389" s="3" t="s">
        <v>201</v>
      </c>
      <c r="D389" s="4" t="s">
        <v>521</v>
      </c>
      <c r="E389" s="4" t="s">
        <v>533</v>
      </c>
      <c r="F389" s="118"/>
      <c r="G389" s="81"/>
      <c r="H389" s="81"/>
      <c r="I389" s="119"/>
      <c r="J389" s="5" t="str">
        <f t="shared" si="42"/>
        <v/>
      </c>
      <c r="K389" s="4">
        <v>402</v>
      </c>
      <c r="M389" s="76">
        <f t="shared" si="37"/>
        <v>375</v>
      </c>
      <c r="N389" s="62">
        <f t="shared" si="38"/>
        <v>0</v>
      </c>
      <c r="O389" s="60" t="b">
        <f t="shared" si="39"/>
        <v>0</v>
      </c>
      <c r="P389" s="60" t="b">
        <f t="shared" si="40"/>
        <v>0</v>
      </c>
      <c r="Q389" s="63" t="str">
        <f t="shared" si="41"/>
        <v/>
      </c>
    </row>
    <row r="390" spans="1:17" s="2" customFormat="1" ht="31.2" x14ac:dyDescent="0.25">
      <c r="A390" s="3" t="s">
        <v>132</v>
      </c>
      <c r="B390" s="3" t="s">
        <v>54</v>
      </c>
      <c r="C390" s="3" t="s">
        <v>202</v>
      </c>
      <c r="D390" s="4" t="s">
        <v>522</v>
      </c>
      <c r="E390" s="4" t="s">
        <v>534</v>
      </c>
      <c r="F390" s="118"/>
      <c r="G390" s="81"/>
      <c r="H390" s="81"/>
      <c r="I390" s="119"/>
      <c r="J390" s="5" t="str">
        <f t="shared" si="42"/>
        <v/>
      </c>
      <c r="K390" s="4">
        <v>403</v>
      </c>
      <c r="M390" s="76">
        <f t="shared" si="37"/>
        <v>376</v>
      </c>
      <c r="N390" s="62">
        <f t="shared" si="38"/>
        <v>0</v>
      </c>
      <c r="O390" s="60" t="b">
        <f t="shared" si="39"/>
        <v>0</v>
      </c>
      <c r="P390" s="60" t="b">
        <f t="shared" si="40"/>
        <v>0</v>
      </c>
      <c r="Q390" s="63" t="str">
        <f t="shared" si="41"/>
        <v/>
      </c>
    </row>
    <row r="391" spans="1:17" s="2" customFormat="1" ht="31.2" x14ac:dyDescent="0.25">
      <c r="A391" s="3" t="s">
        <v>132</v>
      </c>
      <c r="B391" s="3" t="s">
        <v>59</v>
      </c>
      <c r="C391" s="3" t="s">
        <v>283</v>
      </c>
      <c r="D391" s="4" t="s">
        <v>523</v>
      </c>
      <c r="E391" s="4" t="s">
        <v>535</v>
      </c>
      <c r="F391" s="118"/>
      <c r="G391" s="96"/>
      <c r="H391" s="96"/>
      <c r="I391" s="119"/>
      <c r="J391" s="5" t="str">
        <f t="shared" si="42"/>
        <v/>
      </c>
      <c r="K391" s="4">
        <v>404</v>
      </c>
      <c r="M391" s="76">
        <f t="shared" si="37"/>
        <v>377</v>
      </c>
      <c r="N391" s="62">
        <f t="shared" si="38"/>
        <v>0</v>
      </c>
      <c r="O391" s="60" t="b">
        <f t="shared" si="39"/>
        <v>0</v>
      </c>
      <c r="P391" s="60" t="b">
        <f t="shared" si="40"/>
        <v>0</v>
      </c>
      <c r="Q391" s="63" t="str">
        <f t="shared" si="41"/>
        <v/>
      </c>
    </row>
    <row r="392" spans="1:17" s="2" customFormat="1" ht="31.2" x14ac:dyDescent="0.25">
      <c r="A392" s="3" t="s">
        <v>132</v>
      </c>
      <c r="B392" s="3" t="s">
        <v>59</v>
      </c>
      <c r="C392" s="3" t="s">
        <v>283</v>
      </c>
      <c r="D392" s="4" t="s">
        <v>523</v>
      </c>
      <c r="E392" s="4" t="s">
        <v>575</v>
      </c>
      <c r="F392" s="96"/>
      <c r="G392" s="118"/>
      <c r="H392" s="118"/>
      <c r="I392" s="119"/>
      <c r="J392" s="5" t="str">
        <f t="shared" si="42"/>
        <v/>
      </c>
      <c r="K392" s="4" t="s">
        <v>295</v>
      </c>
      <c r="M392" s="76">
        <f t="shared" si="37"/>
        <v>378</v>
      </c>
      <c r="N392" s="62">
        <f t="shared" si="38"/>
        <v>0</v>
      </c>
      <c r="O392" s="60" t="b">
        <f t="shared" si="39"/>
        <v>0</v>
      </c>
      <c r="P392" s="60" t="b">
        <f t="shared" si="40"/>
        <v>0</v>
      </c>
      <c r="Q392" s="63" t="str">
        <f t="shared" si="41"/>
        <v/>
      </c>
    </row>
    <row r="393" spans="1:17" s="2" customFormat="1" ht="31.2" x14ac:dyDescent="0.25">
      <c r="A393" s="3" t="s">
        <v>132</v>
      </c>
      <c r="B393" s="3" t="s">
        <v>59</v>
      </c>
      <c r="C393" s="3" t="s">
        <v>284</v>
      </c>
      <c r="D393" s="4" t="s">
        <v>524</v>
      </c>
      <c r="E393" s="4" t="s">
        <v>535</v>
      </c>
      <c r="F393" s="118"/>
      <c r="G393" s="98"/>
      <c r="H393" s="98"/>
      <c r="I393" s="119"/>
      <c r="J393" s="5" t="str">
        <f t="shared" si="42"/>
        <v/>
      </c>
      <c r="K393" s="4">
        <v>404</v>
      </c>
      <c r="M393" s="76">
        <f t="shared" si="37"/>
        <v>379</v>
      </c>
      <c r="N393" s="62">
        <f t="shared" si="38"/>
        <v>0</v>
      </c>
      <c r="O393" s="60" t="b">
        <f t="shared" si="39"/>
        <v>0</v>
      </c>
      <c r="P393" s="60" t="b">
        <f t="shared" si="40"/>
        <v>0</v>
      </c>
      <c r="Q393" s="63" t="str">
        <f t="shared" si="41"/>
        <v/>
      </c>
    </row>
    <row r="394" spans="1:17" s="2" customFormat="1" ht="31.2" x14ac:dyDescent="0.25">
      <c r="A394" s="3" t="s">
        <v>132</v>
      </c>
      <c r="B394" s="3" t="s">
        <v>59</v>
      </c>
      <c r="C394" s="3" t="s">
        <v>284</v>
      </c>
      <c r="D394" s="5" t="s">
        <v>524</v>
      </c>
      <c r="E394" s="4" t="s">
        <v>575</v>
      </c>
      <c r="F394" s="96"/>
      <c r="G394" s="122"/>
      <c r="H394" s="122"/>
      <c r="I394" s="119"/>
      <c r="J394" s="5" t="str">
        <f t="shared" si="42"/>
        <v/>
      </c>
      <c r="K394" s="4" t="s">
        <v>295</v>
      </c>
      <c r="M394" s="76">
        <f t="shared" si="37"/>
        <v>380</v>
      </c>
      <c r="N394" s="62">
        <f t="shared" si="38"/>
        <v>0</v>
      </c>
      <c r="O394" s="60" t="b">
        <f t="shared" si="39"/>
        <v>0</v>
      </c>
      <c r="P394" s="60" t="b">
        <f t="shared" si="40"/>
        <v>0</v>
      </c>
      <c r="Q394" s="63" t="str">
        <f t="shared" si="41"/>
        <v/>
      </c>
    </row>
    <row r="395" spans="1:17" s="2" customFormat="1" ht="60" x14ac:dyDescent="0.25">
      <c r="A395" s="3" t="s">
        <v>132</v>
      </c>
      <c r="B395" s="3" t="s">
        <v>299</v>
      </c>
      <c r="C395" s="7" t="s">
        <v>165</v>
      </c>
      <c r="D395" s="4" t="s">
        <v>295</v>
      </c>
      <c r="E395" s="4"/>
      <c r="F395" s="118"/>
      <c r="G395" s="123"/>
      <c r="H395" s="81"/>
      <c r="I395" s="119"/>
      <c r="J395" s="5" t="str">
        <f t="shared" si="42"/>
        <v/>
      </c>
      <c r="K395" s="4">
        <v>405</v>
      </c>
      <c r="M395" s="76">
        <f t="shared" si="37"/>
        <v>381</v>
      </c>
      <c r="N395" s="62">
        <f t="shared" si="38"/>
        <v>0</v>
      </c>
      <c r="O395" s="60" t="b">
        <f t="shared" si="39"/>
        <v>0</v>
      </c>
      <c r="P395" s="60" t="b">
        <f t="shared" si="40"/>
        <v>0</v>
      </c>
      <c r="Q395" s="63" t="str">
        <f t="shared" si="41"/>
        <v/>
      </c>
    </row>
    <row r="396" spans="1:17" s="2" customFormat="1" ht="31.2" x14ac:dyDescent="0.25">
      <c r="A396" s="3" t="s">
        <v>132</v>
      </c>
      <c r="B396" s="3" t="s">
        <v>55</v>
      </c>
      <c r="C396" s="3" t="s">
        <v>285</v>
      </c>
      <c r="D396" s="4" t="s">
        <v>525</v>
      </c>
      <c r="E396" s="4" t="s">
        <v>513</v>
      </c>
      <c r="F396" s="118"/>
      <c r="G396" s="81"/>
      <c r="H396" s="81"/>
      <c r="I396" s="119"/>
      <c r="J396" s="5" t="str">
        <f t="shared" si="42"/>
        <v/>
      </c>
      <c r="K396" s="4">
        <v>406</v>
      </c>
      <c r="M396" s="76">
        <f t="shared" si="37"/>
        <v>382</v>
      </c>
      <c r="N396" s="62">
        <f t="shared" si="38"/>
        <v>0</v>
      </c>
      <c r="O396" s="60" t="b">
        <f t="shared" si="39"/>
        <v>0</v>
      </c>
      <c r="P396" s="60" t="b">
        <f t="shared" si="40"/>
        <v>0</v>
      </c>
      <c r="Q396" s="63" t="str">
        <f t="shared" si="41"/>
        <v/>
      </c>
    </row>
    <row r="397" spans="1:17" s="2" customFormat="1" ht="31.2" x14ac:dyDescent="0.25">
      <c r="A397" s="3" t="s">
        <v>132</v>
      </c>
      <c r="B397" s="3" t="s">
        <v>78</v>
      </c>
      <c r="C397" s="3" t="s">
        <v>285</v>
      </c>
      <c r="D397" s="4" t="s">
        <v>525</v>
      </c>
      <c r="E397" s="4" t="s">
        <v>513</v>
      </c>
      <c r="F397" s="118"/>
      <c r="G397" s="81"/>
      <c r="H397" s="81"/>
      <c r="I397" s="119"/>
      <c r="J397" s="5" t="str">
        <f t="shared" si="42"/>
        <v/>
      </c>
      <c r="K397" s="5">
        <v>407</v>
      </c>
      <c r="M397" s="76">
        <f t="shared" si="37"/>
        <v>383</v>
      </c>
      <c r="N397" s="62">
        <f t="shared" si="38"/>
        <v>0</v>
      </c>
      <c r="O397" s="60" t="b">
        <f t="shared" si="39"/>
        <v>0</v>
      </c>
      <c r="P397" s="60" t="b">
        <f t="shared" si="40"/>
        <v>0</v>
      </c>
      <c r="Q397" s="63" t="str">
        <f t="shared" si="41"/>
        <v/>
      </c>
    </row>
    <row r="398" spans="1:17" s="2" customFormat="1" ht="31.2" x14ac:dyDescent="0.25">
      <c r="A398" s="3" t="s">
        <v>132</v>
      </c>
      <c r="B398" s="3" t="s">
        <v>79</v>
      </c>
      <c r="C398" s="3" t="s">
        <v>285</v>
      </c>
      <c r="D398" s="4" t="s">
        <v>525</v>
      </c>
      <c r="E398" s="4" t="s">
        <v>513</v>
      </c>
      <c r="F398" s="118"/>
      <c r="G398" s="81"/>
      <c r="H398" s="81"/>
      <c r="I398" s="119"/>
      <c r="J398" s="5" t="str">
        <f t="shared" si="42"/>
        <v/>
      </c>
      <c r="K398" s="5">
        <v>408</v>
      </c>
      <c r="M398" s="76">
        <f t="shared" si="37"/>
        <v>384</v>
      </c>
      <c r="N398" s="62">
        <f t="shared" si="38"/>
        <v>0</v>
      </c>
      <c r="O398" s="60" t="b">
        <f t="shared" si="39"/>
        <v>0</v>
      </c>
      <c r="P398" s="60" t="b">
        <f t="shared" si="40"/>
        <v>0</v>
      </c>
      <c r="Q398" s="63" t="str">
        <f t="shared" si="41"/>
        <v/>
      </c>
    </row>
    <row r="399" spans="1:17" s="2" customFormat="1" ht="31.2" x14ac:dyDescent="0.25">
      <c r="A399" s="3" t="s">
        <v>132</v>
      </c>
      <c r="B399" s="3" t="s">
        <v>574</v>
      </c>
      <c r="C399" s="3" t="s">
        <v>133</v>
      </c>
      <c r="D399" s="4" t="s">
        <v>527</v>
      </c>
      <c r="E399" s="4" t="s">
        <v>423</v>
      </c>
      <c r="F399" s="118"/>
      <c r="G399" s="118"/>
      <c r="H399" s="118"/>
      <c r="I399" s="119"/>
      <c r="J399" s="5" t="str">
        <f t="shared" si="42"/>
        <v/>
      </c>
      <c r="K399" s="4">
        <v>409</v>
      </c>
      <c r="M399" s="76">
        <f t="shared" ref="M399:M410" si="43">M398+1</f>
        <v>385</v>
      </c>
      <c r="N399" s="62">
        <f t="shared" ref="N399:N410" si="44">COUNTA(F399:H399)</f>
        <v>0</v>
      </c>
      <c r="O399" s="60" t="b">
        <f t="shared" si="39"/>
        <v>0</v>
      </c>
      <c r="P399" s="60" t="b">
        <f t="shared" si="40"/>
        <v>0</v>
      </c>
      <c r="Q399" s="63" t="str">
        <f t="shared" si="41"/>
        <v/>
      </c>
    </row>
    <row r="400" spans="1:17" s="2" customFormat="1" ht="31.2" x14ac:dyDescent="0.25">
      <c r="A400" s="3" t="s">
        <v>132</v>
      </c>
      <c r="B400" s="3" t="s">
        <v>574</v>
      </c>
      <c r="C400" s="3" t="s">
        <v>286</v>
      </c>
      <c r="D400" s="4" t="s">
        <v>526</v>
      </c>
      <c r="E400" s="4" t="s">
        <v>536</v>
      </c>
      <c r="F400" s="81"/>
      <c r="G400" s="118"/>
      <c r="H400" s="118"/>
      <c r="I400" s="119"/>
      <c r="J400" s="5" t="str">
        <f t="shared" si="42"/>
        <v/>
      </c>
      <c r="K400" s="4" t="s">
        <v>295</v>
      </c>
      <c r="M400" s="76">
        <f t="shared" si="43"/>
        <v>386</v>
      </c>
      <c r="N400" s="62">
        <f t="shared" si="44"/>
        <v>0</v>
      </c>
      <c r="O400" s="60" t="b">
        <f t="shared" ref="O400:O410" si="45">IF(AND((N400=0),(OR(I400=Q$7,I400=Q$8))),TRUE,FALSE)</f>
        <v>0</v>
      </c>
      <c r="P400" s="60" t="b">
        <f t="shared" ref="P400:P410" si="46">IF(AND(N400&gt;0,I400=Q$9),TRUE,FALSE)</f>
        <v>0</v>
      </c>
      <c r="Q400" s="63" t="str">
        <f t="shared" si="41"/>
        <v/>
      </c>
    </row>
    <row r="401" spans="1:19" s="12" customFormat="1" ht="31.2" x14ac:dyDescent="0.25">
      <c r="A401" s="3" t="s">
        <v>132</v>
      </c>
      <c r="B401" s="3" t="s">
        <v>60</v>
      </c>
      <c r="C401" s="3" t="s">
        <v>287</v>
      </c>
      <c r="D401" s="4" t="s">
        <v>528</v>
      </c>
      <c r="E401" s="4" t="s">
        <v>402</v>
      </c>
      <c r="F401" s="118"/>
      <c r="G401" s="118"/>
      <c r="H401" s="118"/>
      <c r="I401" s="120"/>
      <c r="J401" s="5" t="str">
        <f t="shared" si="42"/>
        <v/>
      </c>
      <c r="K401" s="5">
        <v>410</v>
      </c>
      <c r="M401" s="76">
        <f t="shared" si="43"/>
        <v>387</v>
      </c>
      <c r="N401" s="62">
        <f t="shared" si="44"/>
        <v>0</v>
      </c>
      <c r="O401" s="60" t="b">
        <f t="shared" si="45"/>
        <v>0</v>
      </c>
      <c r="P401" s="60" t="b">
        <f t="shared" si="46"/>
        <v>0</v>
      </c>
      <c r="Q401" s="63" t="str">
        <f t="shared" ref="Q401:Q410" si="47">IF(OR(O401:P401)=TRUE,"PRÜFEN","")</f>
        <v/>
      </c>
      <c r="S401" s="2"/>
    </row>
    <row r="402" spans="1:19" s="12" customFormat="1" ht="31.2" x14ac:dyDescent="0.25">
      <c r="A402" s="3" t="s">
        <v>132</v>
      </c>
      <c r="B402" s="3" t="s">
        <v>76</v>
      </c>
      <c r="C402" s="3" t="s">
        <v>288</v>
      </c>
      <c r="D402" s="4" t="s">
        <v>529</v>
      </c>
      <c r="E402" s="4" t="s">
        <v>537</v>
      </c>
      <c r="F402" s="118"/>
      <c r="G402" s="81"/>
      <c r="H402" s="81"/>
      <c r="I402" s="119"/>
      <c r="J402" s="5" t="str">
        <f t="shared" si="42"/>
        <v/>
      </c>
      <c r="K402" s="5">
        <v>412</v>
      </c>
      <c r="M402" s="76">
        <f t="shared" si="43"/>
        <v>388</v>
      </c>
      <c r="N402" s="62">
        <f t="shared" si="44"/>
        <v>0</v>
      </c>
      <c r="O402" s="60" t="b">
        <f t="shared" si="45"/>
        <v>0</v>
      </c>
      <c r="P402" s="60" t="b">
        <f t="shared" si="46"/>
        <v>0</v>
      </c>
      <c r="Q402" s="63" t="str">
        <f t="shared" si="47"/>
        <v/>
      </c>
      <c r="S402" s="2"/>
    </row>
    <row r="403" spans="1:19" s="12" customFormat="1" ht="31.2" x14ac:dyDescent="0.25">
      <c r="A403" s="80" t="s">
        <v>132</v>
      </c>
      <c r="B403" s="80" t="s">
        <v>56</v>
      </c>
      <c r="C403" s="80" t="s">
        <v>609</v>
      </c>
      <c r="D403" s="81" t="s">
        <v>530</v>
      </c>
      <c r="E403" s="81" t="s">
        <v>538</v>
      </c>
      <c r="F403" s="81"/>
      <c r="G403" s="118"/>
      <c r="H403" s="121"/>
      <c r="I403" s="119"/>
      <c r="J403" s="5" t="str">
        <f t="shared" si="42"/>
        <v/>
      </c>
      <c r="K403" s="83" t="s">
        <v>295</v>
      </c>
      <c r="M403" s="76">
        <f t="shared" si="43"/>
        <v>389</v>
      </c>
      <c r="N403" s="62">
        <f t="shared" si="44"/>
        <v>0</v>
      </c>
      <c r="O403" s="60" t="b">
        <f t="shared" si="45"/>
        <v>0</v>
      </c>
      <c r="P403" s="60" t="b">
        <f t="shared" si="46"/>
        <v>0</v>
      </c>
      <c r="Q403" s="63" t="str">
        <f t="shared" si="47"/>
        <v/>
      </c>
      <c r="S403" s="2"/>
    </row>
    <row r="404" spans="1:19" s="12" customFormat="1" ht="31.2" x14ac:dyDescent="0.25">
      <c r="A404" s="80" t="s">
        <v>132</v>
      </c>
      <c r="B404" s="80" t="s">
        <v>101</v>
      </c>
      <c r="C404" s="80" t="s">
        <v>289</v>
      </c>
      <c r="D404" s="81" t="s">
        <v>531</v>
      </c>
      <c r="E404" s="81" t="s">
        <v>431</v>
      </c>
      <c r="F404" s="81"/>
      <c r="G404" s="118"/>
      <c r="H404" s="81"/>
      <c r="I404" s="119"/>
      <c r="J404" s="5" t="str">
        <f t="shared" si="42"/>
        <v/>
      </c>
      <c r="K404" s="83" t="s">
        <v>295</v>
      </c>
      <c r="M404" s="76">
        <f t="shared" si="43"/>
        <v>390</v>
      </c>
      <c r="N404" s="62">
        <f t="shared" si="44"/>
        <v>0</v>
      </c>
      <c r="O404" s="60" t="b">
        <f t="shared" si="45"/>
        <v>0</v>
      </c>
      <c r="P404" s="60" t="b">
        <f t="shared" si="46"/>
        <v>0</v>
      </c>
      <c r="Q404" s="63" t="str">
        <f t="shared" si="47"/>
        <v/>
      </c>
      <c r="S404" s="2"/>
    </row>
    <row r="405" spans="1:19" s="12" customFormat="1" ht="15.6" x14ac:dyDescent="0.25">
      <c r="A405" s="80"/>
      <c r="B405" s="80"/>
      <c r="C405" s="80"/>
      <c r="D405" s="81"/>
      <c r="E405" s="81"/>
      <c r="F405" s="81"/>
      <c r="G405" s="81"/>
      <c r="H405" s="84"/>
      <c r="I405" s="85"/>
      <c r="J405" s="5" t="str">
        <f t="shared" si="42"/>
        <v/>
      </c>
      <c r="K405" s="83"/>
      <c r="M405" s="76">
        <f t="shared" si="43"/>
        <v>391</v>
      </c>
      <c r="N405" s="62">
        <f t="shared" si="44"/>
        <v>0</v>
      </c>
      <c r="O405" s="60" t="b">
        <f t="shared" si="45"/>
        <v>0</v>
      </c>
      <c r="P405" s="60" t="b">
        <f t="shared" si="46"/>
        <v>0</v>
      </c>
      <c r="Q405" s="63" t="str">
        <f t="shared" si="47"/>
        <v/>
      </c>
      <c r="S405" s="2"/>
    </row>
    <row r="406" spans="1:19" s="12" customFormat="1" ht="15.6" x14ac:dyDescent="0.25">
      <c r="A406" s="80"/>
      <c r="B406" s="80"/>
      <c r="C406" s="80"/>
      <c r="D406" s="81"/>
      <c r="E406" s="81"/>
      <c r="F406" s="81"/>
      <c r="G406" s="81"/>
      <c r="H406" s="84"/>
      <c r="I406" s="85"/>
      <c r="J406" s="5" t="str">
        <f t="shared" si="42"/>
        <v/>
      </c>
      <c r="K406" s="83"/>
      <c r="M406" s="76">
        <f t="shared" si="43"/>
        <v>392</v>
      </c>
      <c r="N406" s="62">
        <f t="shared" si="44"/>
        <v>0</v>
      </c>
      <c r="O406" s="60" t="b">
        <f t="shared" si="45"/>
        <v>0</v>
      </c>
      <c r="P406" s="60" t="b">
        <f t="shared" si="46"/>
        <v>0</v>
      </c>
      <c r="Q406" s="63" t="str">
        <f t="shared" si="47"/>
        <v/>
      </c>
      <c r="S406" s="2"/>
    </row>
    <row r="407" spans="1:19" s="12" customFormat="1" ht="15.6" x14ac:dyDescent="0.25">
      <c r="A407" s="80"/>
      <c r="B407" s="80"/>
      <c r="C407" s="80"/>
      <c r="D407" s="81"/>
      <c r="E407" s="81"/>
      <c r="F407" s="81"/>
      <c r="G407" s="81"/>
      <c r="H407" s="84"/>
      <c r="I407" s="85"/>
      <c r="J407" s="5" t="str">
        <f t="shared" si="42"/>
        <v/>
      </c>
      <c r="K407" s="83"/>
      <c r="M407" s="76">
        <f t="shared" si="43"/>
        <v>393</v>
      </c>
      <c r="N407" s="62">
        <f t="shared" si="44"/>
        <v>0</v>
      </c>
      <c r="O407" s="60" t="b">
        <f t="shared" si="45"/>
        <v>0</v>
      </c>
      <c r="P407" s="60" t="b">
        <f t="shared" si="46"/>
        <v>0</v>
      </c>
      <c r="Q407" s="63" t="str">
        <f t="shared" si="47"/>
        <v/>
      </c>
      <c r="S407" s="2"/>
    </row>
    <row r="408" spans="1:19" s="12" customFormat="1" ht="15.6" x14ac:dyDescent="0.25">
      <c r="A408" s="80"/>
      <c r="B408" s="80"/>
      <c r="C408" s="80"/>
      <c r="D408" s="81"/>
      <c r="E408" s="81"/>
      <c r="F408" s="81"/>
      <c r="G408" s="81"/>
      <c r="H408" s="84"/>
      <c r="I408" s="85"/>
      <c r="J408" s="5" t="str">
        <f t="shared" si="42"/>
        <v/>
      </c>
      <c r="K408" s="83"/>
      <c r="M408" s="76">
        <f t="shared" si="43"/>
        <v>394</v>
      </c>
      <c r="N408" s="62">
        <f t="shared" si="44"/>
        <v>0</v>
      </c>
      <c r="O408" s="60" t="b">
        <f t="shared" si="45"/>
        <v>0</v>
      </c>
      <c r="P408" s="60" t="b">
        <f t="shared" si="46"/>
        <v>0</v>
      </c>
      <c r="Q408" s="63" t="str">
        <f t="shared" si="47"/>
        <v/>
      </c>
      <c r="S408" s="2"/>
    </row>
    <row r="409" spans="1:19" s="12" customFormat="1" ht="15.6" x14ac:dyDescent="0.25">
      <c r="A409" s="80"/>
      <c r="B409" s="80"/>
      <c r="C409" s="80"/>
      <c r="D409" s="81"/>
      <c r="E409" s="81"/>
      <c r="F409" s="81"/>
      <c r="G409" s="81"/>
      <c r="H409" s="84"/>
      <c r="I409" s="85"/>
      <c r="J409" s="5" t="str">
        <f t="shared" si="42"/>
        <v/>
      </c>
      <c r="K409" s="83"/>
      <c r="M409" s="76">
        <f t="shared" si="43"/>
        <v>395</v>
      </c>
      <c r="N409" s="62">
        <f t="shared" si="44"/>
        <v>0</v>
      </c>
      <c r="O409" s="60" t="b">
        <f t="shared" si="45"/>
        <v>0</v>
      </c>
      <c r="P409" s="60" t="b">
        <f t="shared" si="46"/>
        <v>0</v>
      </c>
      <c r="Q409" s="63" t="str">
        <f t="shared" si="47"/>
        <v/>
      </c>
      <c r="S409" s="2"/>
    </row>
    <row r="410" spans="1:19" ht="15.6" x14ac:dyDescent="0.25">
      <c r="A410" s="80"/>
      <c r="B410" s="80"/>
      <c r="C410" s="80"/>
      <c r="D410" s="81"/>
      <c r="E410" s="81"/>
      <c r="F410" s="81"/>
      <c r="G410" s="81"/>
      <c r="H410" s="81"/>
      <c r="I410" s="83"/>
      <c r="J410" s="5" t="str">
        <f t="shared" si="42"/>
        <v/>
      </c>
      <c r="K410" s="83"/>
      <c r="M410" s="76">
        <f t="shared" si="43"/>
        <v>396</v>
      </c>
      <c r="N410" s="62">
        <f t="shared" si="44"/>
        <v>0</v>
      </c>
      <c r="O410" s="60" t="b">
        <f t="shared" si="45"/>
        <v>0</v>
      </c>
      <c r="P410" s="60" t="b">
        <f t="shared" si="46"/>
        <v>0</v>
      </c>
      <c r="Q410" s="63" t="str">
        <f t="shared" si="47"/>
        <v/>
      </c>
      <c r="S410" s="2"/>
    </row>
    <row r="411" spans="1:19" ht="15.6" x14ac:dyDescent="0.25">
      <c r="A411" s="56"/>
      <c r="B411" s="56"/>
      <c r="C411" s="56"/>
      <c r="D411" s="54"/>
      <c r="E411" s="54"/>
      <c r="F411" s="54"/>
      <c r="G411" s="54"/>
      <c r="H411" s="54"/>
      <c r="I411" s="153"/>
      <c r="J411" s="154"/>
      <c r="K411" s="153"/>
      <c r="M411" s="155"/>
      <c r="N411" s="155"/>
      <c r="O411" s="155"/>
      <c r="P411" s="155"/>
      <c r="Q411" s="2"/>
      <c r="S411" s="2"/>
    </row>
    <row r="412" spans="1:19" ht="90.75" customHeight="1" x14ac:dyDescent="0.25">
      <c r="A412" s="52"/>
      <c r="B412" s="124"/>
      <c r="C412" s="125"/>
      <c r="D412" s="53"/>
      <c r="E412" s="126"/>
      <c r="F412" s="54"/>
      <c r="G412" s="53"/>
      <c r="H412" s="53"/>
      <c r="I412" s="53"/>
      <c r="J412" s="113" t="s">
        <v>294</v>
      </c>
      <c r="K412" s="56"/>
    </row>
    <row r="413" spans="1:19" ht="35.25" customHeight="1" x14ac:dyDescent="0.25">
      <c r="A413" s="57"/>
      <c r="B413" s="58" t="s">
        <v>166</v>
      </c>
      <c r="C413" s="58" t="s">
        <v>164</v>
      </c>
      <c r="D413" s="53"/>
      <c r="E413" s="59" t="s">
        <v>671</v>
      </c>
      <c r="F413" s="54"/>
      <c r="G413" s="53"/>
      <c r="H413" s="53"/>
      <c r="I413" s="53"/>
      <c r="J413" s="113" t="s">
        <v>294</v>
      </c>
      <c r="K413" s="56"/>
    </row>
    <row r="414" spans="1:19" ht="15.6" x14ac:dyDescent="0.25">
      <c r="A414" s="56"/>
      <c r="B414" s="56"/>
      <c r="C414" s="56"/>
      <c r="D414" s="54"/>
      <c r="E414" s="54"/>
      <c r="F414" s="54"/>
      <c r="G414" s="54"/>
      <c r="H414" s="54"/>
      <c r="I414" s="153"/>
      <c r="J414" s="156"/>
      <c r="K414" s="153"/>
      <c r="M414" s="155"/>
      <c r="N414" s="155"/>
      <c r="O414" s="155"/>
      <c r="P414" s="155"/>
      <c r="Q414" s="2"/>
      <c r="S414" s="2"/>
    </row>
    <row r="415" spans="1:19" ht="90.75" customHeight="1" x14ac:dyDescent="0.25">
      <c r="A415" s="52"/>
      <c r="B415" s="124"/>
      <c r="C415" s="125"/>
      <c r="D415" s="53"/>
      <c r="E415" s="126"/>
      <c r="F415" s="54"/>
      <c r="G415" s="53"/>
      <c r="H415" s="53"/>
      <c r="I415" s="53"/>
      <c r="J415" s="113" t="s">
        <v>294</v>
      </c>
      <c r="K415" s="56"/>
    </row>
    <row r="416" spans="1:19" ht="35.25" customHeight="1" x14ac:dyDescent="0.25">
      <c r="A416" s="57"/>
      <c r="B416" s="58" t="s">
        <v>670</v>
      </c>
      <c r="C416" s="58" t="s">
        <v>669</v>
      </c>
      <c r="D416" s="53"/>
      <c r="E416" s="59" t="s">
        <v>671</v>
      </c>
      <c r="F416" s="54"/>
      <c r="G416" s="53"/>
      <c r="H416" s="53"/>
      <c r="I416" s="53"/>
      <c r="J416" s="113" t="s">
        <v>294</v>
      </c>
      <c r="K416" s="56"/>
    </row>
    <row r="417" spans="1:19" ht="15.6" x14ac:dyDescent="0.25">
      <c r="A417" s="56"/>
      <c r="B417" s="56"/>
      <c r="C417" s="56"/>
      <c r="D417" s="54"/>
      <c r="E417" s="54"/>
      <c r="F417" s="54"/>
      <c r="G417" s="54"/>
      <c r="H417" s="54"/>
      <c r="I417" s="153"/>
      <c r="J417" s="156"/>
      <c r="K417" s="153"/>
      <c r="M417" s="155"/>
      <c r="N417" s="155"/>
      <c r="O417" s="155"/>
      <c r="P417" s="155"/>
      <c r="Q417" s="2"/>
      <c r="S417" s="2"/>
    </row>
    <row r="418" spans="1:19" ht="90.75" customHeight="1" x14ac:dyDescent="0.25">
      <c r="A418" s="52"/>
      <c r="B418" s="124"/>
      <c r="C418" s="125"/>
      <c r="D418" s="53"/>
      <c r="E418" s="126"/>
      <c r="F418" s="54"/>
      <c r="G418" s="53"/>
      <c r="H418" s="53"/>
      <c r="I418" s="53"/>
      <c r="J418" s="113" t="s">
        <v>294</v>
      </c>
      <c r="K418" s="56"/>
    </row>
    <row r="419" spans="1:19" ht="35.25" customHeight="1" x14ac:dyDescent="0.25">
      <c r="A419" s="57"/>
      <c r="B419" s="58" t="s">
        <v>670</v>
      </c>
      <c r="C419" s="58" t="s">
        <v>669</v>
      </c>
      <c r="D419" s="53"/>
      <c r="E419" s="59" t="s">
        <v>671</v>
      </c>
      <c r="F419" s="54"/>
      <c r="G419" s="53"/>
      <c r="H419" s="53"/>
      <c r="I419" s="53"/>
      <c r="J419" s="113" t="s">
        <v>294</v>
      </c>
      <c r="K419" s="56"/>
    </row>
    <row r="420" spans="1:19" ht="14.1" customHeight="1" x14ac:dyDescent="0.25">
      <c r="A420" s="57"/>
      <c r="B420" s="66"/>
      <c r="C420" s="66"/>
      <c r="D420" s="53"/>
      <c r="E420" s="128"/>
      <c r="F420" s="54"/>
      <c r="G420" s="53"/>
      <c r="H420" s="53"/>
      <c r="I420" s="53"/>
      <c r="J420" s="113" t="s">
        <v>294</v>
      </c>
      <c r="K420" s="56"/>
    </row>
    <row r="421" spans="1:19" ht="14.1" customHeight="1" x14ac:dyDescent="0.25">
      <c r="A421" s="57"/>
      <c r="B421" s="183"/>
      <c r="C421" s="183"/>
      <c r="D421" s="183"/>
      <c r="E421" s="183"/>
      <c r="F421" s="183"/>
      <c r="G421" s="183"/>
      <c r="H421" s="183"/>
      <c r="I421" s="183"/>
      <c r="J421" s="113" t="s">
        <v>294</v>
      </c>
      <c r="K421" s="56"/>
    </row>
    <row r="422" spans="1:19" ht="14.1" customHeight="1" x14ac:dyDescent="0.3">
      <c r="A422" s="57"/>
      <c r="B422" s="167"/>
      <c r="C422" s="167"/>
      <c r="D422" s="167"/>
      <c r="E422" s="167"/>
      <c r="F422" s="167"/>
      <c r="G422" s="167"/>
      <c r="H422" s="167"/>
      <c r="I422" s="167"/>
      <c r="J422" s="55"/>
      <c r="K422" s="56"/>
    </row>
  </sheetData>
  <sheetProtection algorithmName="SHA-512" hashValue="Utw9w4fGVPupgGs987whAqx7no19K3Cp7SJrD7RRwy+MHyOR6JCd2FinGPuDBjSNr4zw/wLJdKnG24lb1b5p8g==" saltValue="rV3hU+b3UTcskZ+n6DF47g==" spinCount="100000" sheet="1" selectLockedCells="1" autoFilter="0"/>
  <autoFilter ref="A14:R413" xr:uid="{A3CB9749-90DA-40BD-A65C-55D64E6543F9}"/>
  <sortState xmlns:xlrd2="http://schemas.microsoft.com/office/spreadsheetml/2017/richdata2" ref="A12:K360">
    <sortCondition ref="A12:A360"/>
    <sortCondition ref="B12:B360"/>
  </sortState>
  <mergeCells count="16">
    <mergeCell ref="B422:I422"/>
    <mergeCell ref="B1:I1"/>
    <mergeCell ref="B5:I5"/>
    <mergeCell ref="C6:I6"/>
    <mergeCell ref="C7:I7"/>
    <mergeCell ref="C8:I8"/>
    <mergeCell ref="A12:J12"/>
    <mergeCell ref="C11:I11"/>
    <mergeCell ref="D3:I3"/>
    <mergeCell ref="C9:I9"/>
    <mergeCell ref="C10:I10"/>
    <mergeCell ref="B386:H386"/>
    <mergeCell ref="B251:H251"/>
    <mergeCell ref="B39:H39"/>
    <mergeCell ref="B15:H15"/>
    <mergeCell ref="B421:I421"/>
  </mergeCells>
  <phoneticPr fontId="1" type="noConversion"/>
  <dataValidations count="3">
    <dataValidation type="list" allowBlank="1" showInputMessage="1" showErrorMessage="1" sqref="C4" xr:uid="{00000000-0002-0000-0000-000000000000}">
      <formula1>$O$7:$O$8</formula1>
    </dataValidation>
    <dataValidation type="list" allowBlank="1" showInputMessage="1" showErrorMessage="1" sqref="C3" xr:uid="{00000000-0002-0000-0000-000001000000}">
      <formula1>$O$6:$O$8</formula1>
    </dataValidation>
    <dataValidation type="list" allowBlank="1" showInputMessage="1" showErrorMessage="1" sqref="I16:I411 I414 I417" xr:uid="{00000000-0002-0000-0000-000002000000}">
      <formula1>$Q$6:$Q$10</formula1>
    </dataValidation>
  </dataValidations>
  <printOptions horizontalCentered="1"/>
  <pageMargins left="0.9055118110236221" right="0.70866141732283472" top="0.74803149606299213" bottom="0.74803149606299213" header="0.31496062992125984" footer="0.31496062992125984"/>
  <pageSetup paperSize="9" scale="50" fitToHeight="0" orientation="portrait" r:id="rId1"/>
  <headerFooter alignWithMargins="0">
    <oddFooter>&amp;L&amp;"Calibri,Standard"&amp;9FO-Antrag GB_FM Wasser_2024/ Rev. 1.0 / 09.12.2025
Datei: &amp;"Calibri,Kursiv"&amp;F&amp;R&amp;"Calibri,Standard"&amp;9Seite &amp;P von &amp;N Seiten</oddFooter>
  </headerFooter>
  <extLst>
    <ext xmlns:x14="http://schemas.microsoft.com/office/spreadsheetml/2009/9/main" uri="{78C0D931-6437-407d-A8EE-F0AAD7539E65}">
      <x14:conditionalFormattings>
        <x14:conditionalFormatting xmlns:xm="http://schemas.microsoft.com/office/excel/2006/main">
          <x14:cfRule type="cellIs" priority="3" operator="equal" id="{AF1C7473-9C3F-4DCD-B59B-21FF623773DD}">
            <xm:f>'DAkkS Transfer'!$AD$60</xm:f>
            <x14:dxf>
              <font>
                <b/>
                <i val="0"/>
                <color rgb="FFFF0000"/>
              </font>
              <fill>
                <patternFill patternType="none">
                  <bgColor auto="1"/>
                </patternFill>
              </fill>
            </x14:dxf>
          </x14:cfRule>
          <xm:sqref>J16:J411</xm:sqref>
        </x14:conditionalFormatting>
        <x14:conditionalFormatting xmlns:xm="http://schemas.microsoft.com/office/excel/2006/main">
          <x14:cfRule type="cellIs" priority="2" operator="equal" id="{02D31932-EA8E-4FAD-9138-BC2C681079D8}">
            <xm:f>'DAkkS Transfer'!$AD$60</xm:f>
            <x14:dxf>
              <font>
                <b/>
                <i val="0"/>
                <color rgb="FFFF0000"/>
              </font>
              <fill>
                <patternFill patternType="none">
                  <bgColor auto="1"/>
                </patternFill>
              </fill>
            </x14:dxf>
          </x14:cfRule>
          <xm:sqref>J414</xm:sqref>
        </x14:conditionalFormatting>
        <x14:conditionalFormatting xmlns:xm="http://schemas.microsoft.com/office/excel/2006/main">
          <x14:cfRule type="cellIs" priority="1" operator="equal" id="{81C089E0-263C-4A3B-9FE3-E2AF3A2CB504}">
            <xm:f>'DAkkS Transfer'!$AD$60</xm:f>
            <x14:dxf>
              <font>
                <b/>
                <i val="0"/>
                <color rgb="FFFF0000"/>
              </font>
              <fill>
                <patternFill patternType="none">
                  <bgColor auto="1"/>
                </patternFill>
              </fill>
            </x14:dxf>
          </x14:cfRule>
          <xm:sqref>J417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T407"/>
  <sheetViews>
    <sheetView zoomScaleNormal="100" zoomScaleSheetLayoutView="70" workbookViewId="0">
      <selection activeCell="H9" sqref="H9"/>
    </sheetView>
  </sheetViews>
  <sheetFormatPr baseColWidth="10" defaultColWidth="11.44140625" defaultRowHeight="14.1" customHeight="1" x14ac:dyDescent="0.25"/>
  <cols>
    <col min="1" max="1" width="8.6640625" style="41" customWidth="1"/>
    <col min="2" max="2" width="61.44140625" style="42" bestFit="1" customWidth="1"/>
    <col min="3" max="3" width="50.6640625" style="42" customWidth="1"/>
    <col min="4" max="4" width="9.6640625" style="43" customWidth="1"/>
    <col min="5" max="6" width="9.6640625" style="44" customWidth="1"/>
    <col min="7" max="7" width="22.6640625" style="44" customWidth="1"/>
    <col min="8" max="8" width="15.6640625" style="45" customWidth="1"/>
    <col min="9" max="9" width="6.88671875" style="41" customWidth="1"/>
    <col min="10" max="10" width="25.109375" style="41" bestFit="1" customWidth="1"/>
    <col min="11" max="11" width="12.6640625" style="41" customWidth="1"/>
    <col min="12" max="14" width="11.44140625" style="41" hidden="1" customWidth="1"/>
    <col min="15" max="17" width="4.6640625" style="41" hidden="1" customWidth="1"/>
    <col min="18" max="20" width="25.6640625" style="41" hidden="1" customWidth="1"/>
    <col min="21" max="21" width="11.44140625" style="41" hidden="1" customWidth="1"/>
    <col min="22" max="22" width="23.109375" style="41" hidden="1" customWidth="1"/>
    <col min="23" max="23" width="33.44140625" style="46" hidden="1" customWidth="1"/>
    <col min="24" max="24" width="6.5546875" style="46" hidden="1" customWidth="1"/>
    <col min="25" max="25" width="11.44140625" style="41" hidden="1" customWidth="1"/>
    <col min="26" max="26" width="15.44140625" style="41" hidden="1" customWidth="1"/>
    <col min="27" max="33" width="11.44140625" style="41" hidden="1" customWidth="1"/>
    <col min="34" max="44" width="11.44140625" style="41" customWidth="1"/>
    <col min="45" max="16384" width="11.44140625" style="41"/>
  </cols>
  <sheetData>
    <row r="1" spans="1:33" ht="14.1" customHeight="1" x14ac:dyDescent="0.25">
      <c r="A1" s="68"/>
      <c r="B1" s="57"/>
      <c r="C1" s="57"/>
      <c r="D1" s="54"/>
      <c r="E1" s="53"/>
      <c r="F1" s="53"/>
      <c r="G1" s="53"/>
      <c r="H1" s="136"/>
      <c r="I1" s="68"/>
      <c r="J1" s="68"/>
      <c r="K1" s="68"/>
    </row>
    <row r="2" spans="1:33" ht="48" customHeight="1" x14ac:dyDescent="0.25">
      <c r="A2" s="68"/>
      <c r="B2" s="137" t="s">
        <v>175</v>
      </c>
      <c r="C2" s="138"/>
      <c r="D2" s="138"/>
      <c r="E2" s="138"/>
      <c r="F2" s="138"/>
      <c r="G2" s="138"/>
      <c r="H2" s="139"/>
      <c r="I2" s="68"/>
      <c r="J2" s="185" t="s">
        <v>176</v>
      </c>
      <c r="K2" s="186"/>
      <c r="M2" s="86" t="s">
        <v>177</v>
      </c>
      <c r="N2" s="79"/>
      <c r="O2" s="79"/>
      <c r="P2" s="79"/>
      <c r="Q2" s="79"/>
      <c r="R2" s="79"/>
      <c r="S2" s="79"/>
      <c r="T2" s="79"/>
      <c r="U2" s="79"/>
      <c r="V2" s="79"/>
      <c r="W2" s="79"/>
      <c r="X2" s="79"/>
      <c r="Y2" s="79"/>
      <c r="Z2" s="79"/>
      <c r="AA2" s="79"/>
      <c r="AB2" s="79"/>
      <c r="AD2" s="133" t="s">
        <v>641</v>
      </c>
      <c r="AE2" s="134"/>
      <c r="AF2" s="134"/>
      <c r="AG2" s="135"/>
    </row>
    <row r="3" spans="1:33" s="24" customFormat="1" ht="12" customHeight="1" x14ac:dyDescent="0.25">
      <c r="A3" s="140"/>
      <c r="B3" s="184"/>
      <c r="C3" s="184"/>
      <c r="D3" s="184"/>
      <c r="E3" s="184"/>
      <c r="F3" s="184"/>
      <c r="G3" s="184"/>
      <c r="H3" s="184"/>
      <c r="I3" s="140"/>
      <c r="J3" s="140"/>
      <c r="K3" s="140"/>
      <c r="W3" s="25"/>
      <c r="X3" s="25"/>
    </row>
    <row r="4" spans="1:33" ht="31.5" customHeight="1" x14ac:dyDescent="0.25">
      <c r="A4" s="68"/>
      <c r="B4" s="141"/>
      <c r="C4" s="141"/>
      <c r="D4" s="141"/>
      <c r="E4" s="141"/>
      <c r="F4" s="141"/>
      <c r="G4" s="141"/>
      <c r="H4" s="141"/>
      <c r="I4" s="68"/>
      <c r="J4" s="142" t="s">
        <v>684</v>
      </c>
      <c r="K4" s="143">
        <f>COUNTIF(H10:H405,"x")</f>
        <v>4</v>
      </c>
    </row>
    <row r="5" spans="1:33" ht="15.75" customHeight="1" x14ac:dyDescent="0.25">
      <c r="A5" s="68"/>
      <c r="B5" s="141"/>
      <c r="C5" s="141"/>
      <c r="D5" s="141"/>
      <c r="E5" s="141"/>
      <c r="F5" s="141"/>
      <c r="G5" s="141"/>
      <c r="H5" s="141"/>
      <c r="I5" s="68"/>
      <c r="J5" s="142" t="s">
        <v>623</v>
      </c>
      <c r="K5" s="143">
        <f>COUNTIF(H10:H405,"S")</f>
        <v>0</v>
      </c>
    </row>
    <row r="6" spans="1:33" ht="15.75" customHeight="1" x14ac:dyDescent="0.25">
      <c r="A6" s="68"/>
      <c r="B6" s="141"/>
      <c r="C6" s="141"/>
      <c r="D6" s="141"/>
      <c r="E6" s="141"/>
      <c r="F6" s="141"/>
      <c r="G6" s="141"/>
      <c r="H6" s="141"/>
      <c r="I6" s="68"/>
      <c r="J6" s="142" t="s">
        <v>644</v>
      </c>
      <c r="K6" s="143">
        <f>COUNTIF(H10:H405,"PRÜFEN")</f>
        <v>0</v>
      </c>
    </row>
    <row r="7" spans="1:33" ht="15.75" customHeight="1" x14ac:dyDescent="0.25">
      <c r="A7" s="68"/>
      <c r="B7" s="141"/>
      <c r="C7" s="141"/>
      <c r="D7" s="141"/>
      <c r="E7" s="141"/>
      <c r="F7" s="141"/>
      <c r="G7" s="141"/>
      <c r="H7" s="141"/>
      <c r="I7" s="68"/>
      <c r="J7" s="142" t="s">
        <v>618</v>
      </c>
      <c r="K7" s="143">
        <f>K4+K5</f>
        <v>4</v>
      </c>
    </row>
    <row r="8" spans="1:33" ht="12" customHeight="1" x14ac:dyDescent="0.25">
      <c r="A8" s="68"/>
      <c r="B8" s="141"/>
      <c r="C8" s="141"/>
      <c r="D8" s="141"/>
      <c r="E8" s="141"/>
      <c r="F8" s="141"/>
      <c r="G8" s="141"/>
      <c r="H8" s="141"/>
      <c r="I8" s="68"/>
      <c r="J8" s="68"/>
      <c r="K8" s="68"/>
    </row>
    <row r="9" spans="1:33" s="26" customFormat="1" ht="48" customHeight="1" thickBot="1" x14ac:dyDescent="0.3">
      <c r="A9" s="144" t="s">
        <v>303</v>
      </c>
      <c r="B9" s="145" t="s">
        <v>620</v>
      </c>
      <c r="C9" s="146" t="s">
        <v>1</v>
      </c>
      <c r="D9" s="146" t="s">
        <v>159</v>
      </c>
      <c r="E9" s="146" t="s">
        <v>160</v>
      </c>
      <c r="F9" s="146" t="s">
        <v>161</v>
      </c>
      <c r="G9" s="147" t="s">
        <v>658</v>
      </c>
      <c r="H9" s="148" t="s">
        <v>659</v>
      </c>
      <c r="I9" s="149"/>
      <c r="J9" s="149"/>
      <c r="K9" s="149"/>
      <c r="L9" s="87"/>
      <c r="M9" s="129" t="s">
        <v>83</v>
      </c>
      <c r="N9" s="129" t="s">
        <v>307</v>
      </c>
      <c r="O9" s="130" t="s">
        <v>578</v>
      </c>
      <c r="P9" s="130"/>
      <c r="Q9" s="130"/>
      <c r="R9" s="130" t="s">
        <v>657</v>
      </c>
      <c r="S9" s="130" t="s">
        <v>549</v>
      </c>
      <c r="T9" s="130"/>
      <c r="U9" s="131" t="s">
        <v>581</v>
      </c>
      <c r="V9" s="131" t="s">
        <v>582</v>
      </c>
      <c r="W9" s="131" t="s">
        <v>606</v>
      </c>
      <c r="X9" s="132" t="s">
        <v>622</v>
      </c>
      <c r="Y9" s="87"/>
      <c r="Z9" s="87"/>
      <c r="AA9" s="87"/>
      <c r="AB9" s="87"/>
      <c r="AC9" s="87"/>
      <c r="AD9" s="87" t="s">
        <v>559</v>
      </c>
      <c r="AE9" s="87"/>
      <c r="AF9" s="87"/>
      <c r="AG9" s="87"/>
    </row>
    <row r="10" spans="1:33" s="26" customFormat="1" ht="15.75" customHeight="1" x14ac:dyDescent="0.25">
      <c r="A10" s="150">
        <v>1</v>
      </c>
      <c r="B10" s="27" t="str">
        <f>IF(H10="S",V10,IF(H10="","",IF(PARAMETER!B15='DAkkS Transfer'!W9,"",'DAkkS Transfer'!W10)))</f>
        <v>1. Allgemeine Verfahren</v>
      </c>
      <c r="C10" s="114" t="str">
        <f t="shared" ref="C10:C32" si="0">T10</f>
        <v>nicht belegt</v>
      </c>
      <c r="D10" s="115"/>
      <c r="E10" s="115"/>
      <c r="F10" s="116"/>
      <c r="G10" s="28" t="str">
        <f>IF(PARAMETER!I15="","",PARAMETER!I15)</f>
        <v/>
      </c>
      <c r="H10" s="29" t="str">
        <f>IF(PARAMETER!J15="","",PARAMETER!J15)</f>
        <v>X</v>
      </c>
      <c r="I10" s="151"/>
      <c r="J10" s="151"/>
      <c r="K10" s="151"/>
      <c r="M10" s="32"/>
      <c r="N10" s="32"/>
      <c r="O10" s="32"/>
      <c r="P10" s="32"/>
      <c r="Q10" s="32"/>
      <c r="R10" s="32"/>
      <c r="S10" s="32"/>
      <c r="T10" s="32" t="str">
        <f>AB11</f>
        <v>nicht belegt</v>
      </c>
      <c r="U10" s="33">
        <f>IF(H10="","",MAX(U$9:U9)+1)</f>
        <v>1</v>
      </c>
      <c r="V10" s="32" t="str">
        <f>IF(G10=PARAMETER!Q$9,PARAMETER!B15&amp;" - "&amp;PARAMETER!Q$9,"")</f>
        <v/>
      </c>
      <c r="W10" s="32" t="str">
        <f>IF(H10="x",PARAMETER!B15,W9)</f>
        <v>1. Allgemeine Verfahren</v>
      </c>
      <c r="X10" s="33" t="b">
        <f>ISNUMBER(PARAMETER!K15)</f>
        <v>0</v>
      </c>
      <c r="AD10" s="26" t="s">
        <v>560</v>
      </c>
      <c r="AE10" s="95"/>
      <c r="AF10" s="95">
        <v>45972</v>
      </c>
    </row>
    <row r="11" spans="1:33" s="26" customFormat="1" ht="15.75" customHeight="1" x14ac:dyDescent="0.25">
      <c r="A11" s="150">
        <v>2</v>
      </c>
      <c r="B11" s="34" t="str">
        <f>IF(H11="S",V11,IF(H11="","",IF(PARAMETER!B16='DAkkS Transfer'!W10,"",'DAkkS Transfer'!W11)))</f>
        <v/>
      </c>
      <c r="C11" s="35" t="str">
        <f t="shared" si="0"/>
        <v>DIN EN ISO 5667-1: 2007-04 (A 4)</v>
      </c>
      <c r="D11" s="29" t="str">
        <f>IF(PARAMETER!F16="","",PARAMETER!F16)</f>
        <v/>
      </c>
      <c r="E11" s="29" t="str">
        <f>IF(PARAMETER!G16="","",PARAMETER!G16)</f>
        <v/>
      </c>
      <c r="F11" s="36" t="str">
        <f>IF(PARAMETER!H16="","",PARAMETER!H16)</f>
        <v/>
      </c>
      <c r="G11" s="28" t="str">
        <f>IF(PARAMETER!I16="","",PARAMETER!I16)</f>
        <v/>
      </c>
      <c r="H11" s="29" t="str">
        <f>IF(PARAMETER!J16="","",PARAMETER!J16)</f>
        <v/>
      </c>
      <c r="I11" s="151"/>
      <c r="J11" s="151"/>
      <c r="K11" s="151"/>
      <c r="M11" s="32" t="str">
        <f>IF(PARAMETER!E16="","",PARAMETER!E16)</f>
        <v>2007-04</v>
      </c>
      <c r="N11" s="32" t="b">
        <f>IF(LEFT(PARAMETER!C16,6)=$AE$51,TRUE,FALSE)</f>
        <v>0</v>
      </c>
      <c r="O11" s="33" t="str">
        <f t="shared" ref="O11:O72" si="1">IF(N11,FIND("-",S11,11),"")</f>
        <v/>
      </c>
      <c r="P11" s="33" t="str">
        <f t="shared" ref="P11:P72" si="2">IF(N11,FIND(":",S11),"")</f>
        <v/>
      </c>
      <c r="Q11" s="33" t="str">
        <f t="shared" ref="Q11:Q72" si="3">IF(N11,IF(P11&gt;O11,MID(S11,O11,(P11-O11)),""),"")</f>
        <v/>
      </c>
      <c r="R11" s="101"/>
      <c r="S11" s="32" t="str">
        <f>IF(M11="","",PARAMETER!C16&amp;": "&amp;PARAMETER!E16&amp;" ("&amp;PARAMETER!D16&amp;")")</f>
        <v>DIN EN ISO 5667-1: 2007-04 (A 4)</v>
      </c>
      <c r="T11" s="32" t="str">
        <f>IF(R11&lt;&gt;"",R11,IF(N11,LEFT(PARAMETER!C16,9)&amp;"-"&amp;PARAMETER!D16&amp;Q11&amp;": "&amp;'DAkkS Transfer'!M11,S11))</f>
        <v>DIN EN ISO 5667-1: 2007-04 (A 4)</v>
      </c>
      <c r="U11" s="33" t="str">
        <f>IF(H11="","",MAX(U$9:U10)+1)</f>
        <v/>
      </c>
      <c r="V11" s="32" t="str">
        <f>IF(G11=PARAMETER!Q$9,PARAMETER!B16&amp;" - "&amp;AD$62,"")</f>
        <v/>
      </c>
      <c r="W11" s="32" t="str">
        <f>IF(H11="x",PARAMETER!B16,W10)</f>
        <v>1. Allgemeine Verfahren</v>
      </c>
      <c r="X11" s="33" t="b">
        <f>ISNUMBER(PARAMETER!K16)</f>
        <v>1</v>
      </c>
      <c r="Z11" s="30" t="s">
        <v>203</v>
      </c>
      <c r="AA11" s="31">
        <f>COUNTIF(H11:H33,"x")</f>
        <v>0</v>
      </c>
      <c r="AB11" s="37" t="str">
        <f>IF(AA11&gt;0,"","nicht belegt")</f>
        <v>nicht belegt</v>
      </c>
      <c r="AD11" s="73" t="s">
        <v>586</v>
      </c>
      <c r="AE11" s="73"/>
      <c r="AF11" s="73"/>
      <c r="AG11" s="73"/>
    </row>
    <row r="12" spans="1:33" s="26" customFormat="1" ht="15.75" customHeight="1" x14ac:dyDescent="0.25">
      <c r="A12" s="150">
        <v>3</v>
      </c>
      <c r="B12" s="34" t="str">
        <f>IF(H12="S",V12,IF(H12="","",IF(PARAMETER!B17='DAkkS Transfer'!W11,"",'DAkkS Transfer'!W12)))</f>
        <v/>
      </c>
      <c r="C12" s="35" t="str">
        <f t="shared" si="0"/>
        <v>DIN 38402-A 11: 2009-02</v>
      </c>
      <c r="D12" s="29" t="str">
        <f>IF(PARAMETER!F17="","",PARAMETER!F17)</f>
        <v/>
      </c>
      <c r="E12" s="29" t="str">
        <f>IF(PARAMETER!G17="","",PARAMETER!G17)</f>
        <v/>
      </c>
      <c r="F12" s="36" t="str">
        <f>IF(PARAMETER!H17="","",PARAMETER!H17)</f>
        <v/>
      </c>
      <c r="G12" s="28" t="str">
        <f>IF(PARAMETER!I17="","",PARAMETER!I17)</f>
        <v/>
      </c>
      <c r="H12" s="29" t="str">
        <f>IF(PARAMETER!J17="","",PARAMETER!J17)</f>
        <v/>
      </c>
      <c r="I12" s="151"/>
      <c r="J12" s="151"/>
      <c r="K12" s="151"/>
      <c r="M12" s="32" t="str">
        <f>IF(PARAMETER!E17="","",PARAMETER!E17)</f>
        <v>2009-02</v>
      </c>
      <c r="N12" s="32" t="b">
        <f>IF(LEFT(PARAMETER!C17,6)=$AE$51,TRUE,FALSE)</f>
        <v>1</v>
      </c>
      <c r="O12" s="33">
        <f t="shared" si="1"/>
        <v>19</v>
      </c>
      <c r="P12" s="33">
        <f t="shared" si="2"/>
        <v>13</v>
      </c>
      <c r="Q12" s="33" t="str">
        <f t="shared" si="3"/>
        <v/>
      </c>
      <c r="R12" s="101"/>
      <c r="S12" s="32" t="str">
        <f>IF(M12="","",PARAMETER!C17&amp;": "&amp;PARAMETER!E17&amp;" ("&amp;PARAMETER!D17&amp;")")</f>
        <v>DIN 38402-11: 2009-02 (A 11)</v>
      </c>
      <c r="T12" s="32" t="str">
        <f>IF(R12&lt;&gt;"",R12,IF(N12,LEFT(PARAMETER!C17,9)&amp;"-"&amp;PARAMETER!D17&amp;Q12&amp;": "&amp;'DAkkS Transfer'!M12,S12))</f>
        <v>DIN 38402-A 11: 2009-02</v>
      </c>
      <c r="U12" s="33" t="str">
        <f>IF(H12="","",MAX(U$9:U11)+1)</f>
        <v/>
      </c>
      <c r="V12" s="32" t="str">
        <f>IF(G12=PARAMETER!Q$9,PARAMETER!B17&amp;" - "&amp;AD$62,"")</f>
        <v/>
      </c>
      <c r="W12" s="32" t="str">
        <f>IF(H12="x",PARAMETER!B17,W11)</f>
        <v>1. Allgemeine Verfahren</v>
      </c>
      <c r="X12" s="33" t="b">
        <f>ISNUMBER(PARAMETER!K17)</f>
        <v>1</v>
      </c>
      <c r="Z12" s="30" t="s">
        <v>204</v>
      </c>
      <c r="AA12" s="31">
        <f>COUNTIF(H35:H245,"x")</f>
        <v>0</v>
      </c>
      <c r="AB12" s="37" t="str">
        <f t="shared" ref="AB12" si="4">IF(AA12&gt;0,"","nicht belegt")</f>
        <v>nicht belegt</v>
      </c>
      <c r="AD12" s="87" t="s">
        <v>558</v>
      </c>
    </row>
    <row r="13" spans="1:33" s="26" customFormat="1" ht="15.75" customHeight="1" x14ac:dyDescent="0.25">
      <c r="A13" s="150">
        <v>4</v>
      </c>
      <c r="B13" s="34" t="str">
        <f>IF(H13="S",V13,IF(H13="","",IF(PARAMETER!B18='DAkkS Transfer'!W12,"",'DAkkS Transfer'!W13)))</f>
        <v/>
      </c>
      <c r="C13" s="35" t="str">
        <f t="shared" si="0"/>
        <v>DIN 38402-A 30: 1998-07</v>
      </c>
      <c r="D13" s="29" t="str">
        <f>IF(PARAMETER!F18="","",PARAMETER!F18)</f>
        <v/>
      </c>
      <c r="E13" s="29" t="str">
        <f>IF(PARAMETER!G18="","",PARAMETER!G18)</f>
        <v/>
      </c>
      <c r="F13" s="36" t="str">
        <f>IF(PARAMETER!H18="","",PARAMETER!H18)</f>
        <v/>
      </c>
      <c r="G13" s="28" t="str">
        <f>IF(PARAMETER!I18="","",PARAMETER!I18)</f>
        <v/>
      </c>
      <c r="H13" s="29" t="str">
        <f>IF(PARAMETER!J18="","",PARAMETER!J18)</f>
        <v/>
      </c>
      <c r="I13" s="151"/>
      <c r="J13" s="151"/>
      <c r="K13" s="151"/>
      <c r="M13" s="32" t="str">
        <f>IF(PARAMETER!E18="","",PARAMETER!E18)</f>
        <v>1998-07</v>
      </c>
      <c r="N13" s="32" t="b">
        <f>IF(LEFT(PARAMETER!C18,6)=$AE$51,TRUE,FALSE)</f>
        <v>1</v>
      </c>
      <c r="O13" s="33">
        <f t="shared" si="1"/>
        <v>19</v>
      </c>
      <c r="P13" s="33">
        <f t="shared" si="2"/>
        <v>13</v>
      </c>
      <c r="Q13" s="33" t="str">
        <f t="shared" si="3"/>
        <v/>
      </c>
      <c r="R13" s="101"/>
      <c r="S13" s="32" t="str">
        <f>IF(M13="","",PARAMETER!C18&amp;": "&amp;PARAMETER!E18&amp;" ("&amp;PARAMETER!D18&amp;")")</f>
        <v>DIN 38402-30: 1998-07 (A 30)</v>
      </c>
      <c r="T13" s="32" t="str">
        <f>IF(R13&lt;&gt;"",R13,IF(N13,LEFT(PARAMETER!C18,9)&amp;"-"&amp;PARAMETER!D18&amp;Q13&amp;": "&amp;'DAkkS Transfer'!M13,S13))</f>
        <v>DIN 38402-A 30: 1998-07</v>
      </c>
      <c r="U13" s="33" t="str">
        <f>IF(H13="","",MAX(U$9:U12)+1)</f>
        <v/>
      </c>
      <c r="V13" s="32" t="str">
        <f>IF(G13=PARAMETER!Q$9,PARAMETER!B18&amp;" - "&amp;AD$62,"")</f>
        <v/>
      </c>
      <c r="W13" s="32" t="str">
        <f>IF(H13="x",PARAMETER!B18,W12)</f>
        <v>1. Allgemeine Verfahren</v>
      </c>
      <c r="X13" s="33" t="b">
        <f>ISNUMBER(PARAMETER!K18)</f>
        <v>1</v>
      </c>
      <c r="Z13" s="30" t="s">
        <v>205</v>
      </c>
      <c r="AA13" s="31">
        <f>COUNTIF(H247:H380,"x")</f>
        <v>0</v>
      </c>
      <c r="AB13" s="37" t="str">
        <f>IF(AA13&gt;0,"","nicht belegt")</f>
        <v>nicht belegt</v>
      </c>
      <c r="AD13" s="26" t="s">
        <v>545</v>
      </c>
      <c r="AE13" s="90" t="s">
        <v>546</v>
      </c>
    </row>
    <row r="14" spans="1:33" s="26" customFormat="1" ht="15.75" customHeight="1" x14ac:dyDescent="0.25">
      <c r="A14" s="150">
        <v>5</v>
      </c>
      <c r="B14" s="34" t="str">
        <f>IF(H14="S",V14,IF(H14="","",IF(PARAMETER!B19='DAkkS Transfer'!W13,"",'DAkkS Transfer'!W14)))</f>
        <v/>
      </c>
      <c r="C14" s="35" t="str">
        <f t="shared" si="0"/>
        <v>DIN EN ISO 5667-3: 2019-07 (A 21)</v>
      </c>
      <c r="D14" s="29" t="str">
        <f>IF(PARAMETER!F19="","",PARAMETER!F19)</f>
        <v/>
      </c>
      <c r="E14" s="29" t="str">
        <f>IF(PARAMETER!G19="","",PARAMETER!G19)</f>
        <v/>
      </c>
      <c r="F14" s="36" t="str">
        <f>IF(PARAMETER!H19="","",PARAMETER!H19)</f>
        <v/>
      </c>
      <c r="G14" s="28" t="str">
        <f>IF(PARAMETER!I19="","",PARAMETER!I19)</f>
        <v/>
      </c>
      <c r="H14" s="29" t="str">
        <f>IF(PARAMETER!J19="","",PARAMETER!J19)</f>
        <v/>
      </c>
      <c r="I14" s="151"/>
      <c r="J14" s="151"/>
      <c r="K14" s="151"/>
      <c r="M14" s="32" t="str">
        <f>IF(PARAMETER!E19="","",PARAMETER!E19)</f>
        <v>2019-07</v>
      </c>
      <c r="N14" s="32" t="b">
        <f>IF(LEFT(PARAMETER!C19,6)=$AE$51,TRUE,FALSE)</f>
        <v>0</v>
      </c>
      <c r="O14" s="33" t="str">
        <f t="shared" si="1"/>
        <v/>
      </c>
      <c r="P14" s="33" t="str">
        <f t="shared" si="2"/>
        <v/>
      </c>
      <c r="Q14" s="33" t="str">
        <f t="shared" si="3"/>
        <v/>
      </c>
      <c r="R14" s="101"/>
      <c r="S14" s="32" t="str">
        <f>IF(M14="","",PARAMETER!C19&amp;": "&amp;PARAMETER!E19&amp;" ("&amp;PARAMETER!D19&amp;")")</f>
        <v>DIN EN ISO 5667-3: 2019-07 (A 21)</v>
      </c>
      <c r="T14" s="32" t="str">
        <f>IF(R14&lt;&gt;"",R14,IF(N14,LEFT(PARAMETER!C19,9)&amp;"-"&amp;PARAMETER!D19&amp;Q14&amp;": "&amp;'DAkkS Transfer'!M14,S14))</f>
        <v>DIN EN ISO 5667-3: 2019-07 (A 21)</v>
      </c>
      <c r="U14" s="33" t="str">
        <f>IF(H14="","",MAX(U$9:U13)+1)</f>
        <v/>
      </c>
      <c r="V14" s="32" t="str">
        <f>IF(G14=PARAMETER!Q$9,PARAMETER!B19&amp;" - "&amp;AD$62,"")</f>
        <v/>
      </c>
      <c r="W14" s="32" t="str">
        <f>IF(H14="x",PARAMETER!B19,W13)</f>
        <v>1. Allgemeine Verfahren</v>
      </c>
      <c r="X14" s="33" t="b">
        <f>ISNUMBER(PARAMETER!K19)</f>
        <v>1</v>
      </c>
      <c r="Z14" s="30" t="s">
        <v>206</v>
      </c>
      <c r="AA14" s="31">
        <f>COUNTIF(H382:H405,"x")</f>
        <v>0</v>
      </c>
      <c r="AB14" s="37" t="str">
        <f>IF(AA14&gt;0,"","nicht belegt")</f>
        <v>nicht belegt</v>
      </c>
      <c r="AD14" s="26" t="s">
        <v>547</v>
      </c>
      <c r="AE14" s="90" t="s">
        <v>587</v>
      </c>
    </row>
    <row r="15" spans="1:33" s="26" customFormat="1" ht="15.75" customHeight="1" x14ac:dyDescent="0.25">
      <c r="A15" s="150">
        <v>6</v>
      </c>
      <c r="B15" s="34" t="str">
        <f>IF(H15="S",V15,IF(H15="","",IF(PARAMETER!B20='DAkkS Transfer'!W14,"",'DAkkS Transfer'!W15)))</f>
        <v/>
      </c>
      <c r="C15" s="35" t="str">
        <f t="shared" si="0"/>
        <v>DIN EN 27888: 1993-11 (C 8)</v>
      </c>
      <c r="D15" s="29" t="str">
        <f>IF(PARAMETER!F20="","",PARAMETER!F20)</f>
        <v/>
      </c>
      <c r="E15" s="29" t="str">
        <f>IF(PARAMETER!G20="","",PARAMETER!G20)</f>
        <v/>
      </c>
      <c r="F15" s="36" t="str">
        <f>IF(PARAMETER!H20="","",PARAMETER!H20)</f>
        <v/>
      </c>
      <c r="G15" s="28" t="str">
        <f>IF(PARAMETER!I20="","",PARAMETER!I20)</f>
        <v/>
      </c>
      <c r="H15" s="29" t="str">
        <f>IF(PARAMETER!J20="","",PARAMETER!J20)</f>
        <v/>
      </c>
      <c r="I15" s="151"/>
      <c r="J15" s="151"/>
      <c r="K15" s="151"/>
      <c r="M15" s="32" t="str">
        <f>IF(PARAMETER!E20="","",PARAMETER!E20)</f>
        <v>1993-11</v>
      </c>
      <c r="N15" s="32" t="b">
        <f>IF(LEFT(PARAMETER!C20,6)=$AE$51,TRUE,FALSE)</f>
        <v>0</v>
      </c>
      <c r="O15" s="33" t="str">
        <f t="shared" si="1"/>
        <v/>
      </c>
      <c r="P15" s="33" t="str">
        <f t="shared" si="2"/>
        <v/>
      </c>
      <c r="Q15" s="33" t="str">
        <f t="shared" si="3"/>
        <v/>
      </c>
      <c r="R15" s="101"/>
      <c r="S15" s="32" t="str">
        <f>IF(M15="","",PARAMETER!C20&amp;": "&amp;PARAMETER!E20&amp;" ("&amp;PARAMETER!D20&amp;")")</f>
        <v>DIN EN 27888: 1993-11 (C 8)</v>
      </c>
      <c r="T15" s="32" t="str">
        <f>IF(R15&lt;&gt;"",R15,IF(N15,LEFT(PARAMETER!C20,9)&amp;"-"&amp;PARAMETER!D20&amp;Q15&amp;": "&amp;'DAkkS Transfer'!M15,S15))</f>
        <v>DIN EN 27888: 1993-11 (C 8)</v>
      </c>
      <c r="U15" s="33" t="str">
        <f>IF(H15="","",MAX(U$9:U14)+1)</f>
        <v/>
      </c>
      <c r="V15" s="32" t="str">
        <f>IF(G15=PARAMETER!Q$9,PARAMETER!B20&amp;" - "&amp;AD$62,"")</f>
        <v/>
      </c>
      <c r="W15" s="32" t="str">
        <f>IF(H15="x",PARAMETER!B20,W14)</f>
        <v>1. Allgemeine Verfahren</v>
      </c>
      <c r="X15" s="33" t="b">
        <f>ISNUMBER(PARAMETER!K20)</f>
        <v>0</v>
      </c>
      <c r="AE15" s="100" t="s">
        <v>588</v>
      </c>
    </row>
    <row r="16" spans="1:33" s="26" customFormat="1" ht="15.75" customHeight="1" x14ac:dyDescent="0.25">
      <c r="A16" s="150">
        <v>7</v>
      </c>
      <c r="B16" s="34" t="str">
        <f>IF(H16="S",V16,IF(H16="","",IF(PARAMETER!B21='DAkkS Transfer'!W15,"",'DAkkS Transfer'!W16)))</f>
        <v/>
      </c>
      <c r="C16" s="35" t="str">
        <f t="shared" si="0"/>
        <v>DEV: 6. Lieferung (B 1/2)</v>
      </c>
      <c r="D16" s="29" t="str">
        <f>IF(PARAMETER!F21="","",PARAMETER!F21)</f>
        <v/>
      </c>
      <c r="E16" s="29" t="str">
        <f>IF(PARAMETER!G21="","",PARAMETER!G21)</f>
        <v/>
      </c>
      <c r="F16" s="36" t="str">
        <f>IF(PARAMETER!H21="","",PARAMETER!H21)</f>
        <v/>
      </c>
      <c r="G16" s="28" t="str">
        <f>IF(PARAMETER!I21="","",PARAMETER!I21)</f>
        <v/>
      </c>
      <c r="H16" s="29" t="str">
        <f>IF(PARAMETER!J21="","",PARAMETER!J21)</f>
        <v/>
      </c>
      <c r="I16" s="151"/>
      <c r="J16" s="151"/>
      <c r="K16" s="152"/>
      <c r="M16" s="32" t="str">
        <f>IF(PARAMETER!E21="","",PARAMETER!E21)</f>
        <v>6. Lieferung</v>
      </c>
      <c r="N16" s="32" t="b">
        <f>IF(LEFT(PARAMETER!C21,6)=$AE$51,TRUE,FALSE)</f>
        <v>0</v>
      </c>
      <c r="O16" s="33" t="str">
        <f t="shared" si="1"/>
        <v/>
      </c>
      <c r="P16" s="33" t="str">
        <f t="shared" si="2"/>
        <v/>
      </c>
      <c r="Q16" s="33" t="str">
        <f t="shared" si="3"/>
        <v/>
      </c>
      <c r="R16" s="101"/>
      <c r="S16" s="32" t="str">
        <f>IF(M16="","",PARAMETER!C21&amp;": "&amp;PARAMETER!E21&amp;" ("&amp;PARAMETER!D21&amp;")")</f>
        <v>DEV: 6. Lieferung (B 1/2)</v>
      </c>
      <c r="T16" s="32" t="str">
        <f>IF(R16&lt;&gt;"",R16,IF(N16,LEFT(PARAMETER!C21,9)&amp;"-"&amp;PARAMETER!D21&amp;Q16&amp;": "&amp;'DAkkS Transfer'!M16,S16))</f>
        <v>DEV: 6. Lieferung (B 1/2)</v>
      </c>
      <c r="U16" s="33" t="str">
        <f>IF(H16="","",MAX(U$9:U15)+1)</f>
        <v/>
      </c>
      <c r="V16" s="32" t="str">
        <f>IF(G16=PARAMETER!Q$9,PARAMETER!B21&amp;" - "&amp;AD$62,"")</f>
        <v/>
      </c>
      <c r="W16" s="32" t="str">
        <f>IF(H16="x",PARAMETER!B21,W15)</f>
        <v>1. Allgemeine Verfahren</v>
      </c>
      <c r="X16" s="33" t="b">
        <f>ISNUMBER(PARAMETER!K21)</f>
        <v>0</v>
      </c>
      <c r="Z16" s="88" t="s">
        <v>541</v>
      </c>
      <c r="AA16" s="88">
        <f>SUM(AA11:AA15)</f>
        <v>0</v>
      </c>
      <c r="AD16" s="26" t="s">
        <v>548</v>
      </c>
      <c r="AE16" s="90" t="s">
        <v>591</v>
      </c>
    </row>
    <row r="17" spans="1:124" s="38" customFormat="1" ht="15.75" customHeight="1" x14ac:dyDescent="0.25">
      <c r="A17" s="150">
        <v>8</v>
      </c>
      <c r="B17" s="34" t="str">
        <f>IF(H17="S",V17,IF(H17="","",IF(PARAMETER!B22='DAkkS Transfer'!W16,"",'DAkkS Transfer'!W17)))</f>
        <v/>
      </c>
      <c r="C17" s="35" t="str">
        <f t="shared" si="0"/>
        <v>DIN EN 1622, Anlage C: 2006-10 (B 3)</v>
      </c>
      <c r="D17" s="29" t="str">
        <f>IF(PARAMETER!F22="","",PARAMETER!F22)</f>
        <v/>
      </c>
      <c r="E17" s="29" t="str">
        <f>IF(PARAMETER!G22="","",PARAMETER!G22)</f>
        <v/>
      </c>
      <c r="F17" s="36" t="str">
        <f>IF(PARAMETER!H22="","",PARAMETER!H22)</f>
        <v/>
      </c>
      <c r="G17" s="28" t="str">
        <f>IF(PARAMETER!I22="","",PARAMETER!I22)</f>
        <v/>
      </c>
      <c r="H17" s="29" t="str">
        <f>IF(PARAMETER!J22="","",PARAMETER!J22)</f>
        <v/>
      </c>
      <c r="I17" s="151"/>
      <c r="J17" s="151"/>
      <c r="K17" s="151"/>
      <c r="L17" s="26"/>
      <c r="M17" s="32" t="str">
        <f>IF(PARAMETER!E22="","",PARAMETER!E22)</f>
        <v>2006-10</v>
      </c>
      <c r="N17" s="32" t="b">
        <f>IF(LEFT(PARAMETER!C22,6)=$AE$51,TRUE,FALSE)</f>
        <v>0</v>
      </c>
      <c r="O17" s="33" t="str">
        <f t="shared" si="1"/>
        <v/>
      </c>
      <c r="P17" s="33" t="str">
        <f t="shared" si="2"/>
        <v/>
      </c>
      <c r="Q17" s="33" t="str">
        <f t="shared" si="3"/>
        <v/>
      </c>
      <c r="R17" s="101"/>
      <c r="S17" s="32" t="str">
        <f>IF(M17="","",PARAMETER!C22&amp;": "&amp;PARAMETER!E22&amp;" ("&amp;PARAMETER!D22&amp;")")</f>
        <v>DIN EN 1622, Anlage C: 2006-10 (B 3)</v>
      </c>
      <c r="T17" s="32" t="str">
        <f>IF(R17&lt;&gt;"",R17,IF(N17,LEFT(PARAMETER!C22,9)&amp;"-"&amp;PARAMETER!D22&amp;Q17&amp;": "&amp;'DAkkS Transfer'!M17,S17))</f>
        <v>DIN EN 1622, Anlage C: 2006-10 (B 3)</v>
      </c>
      <c r="U17" s="33" t="str">
        <f>IF(H17="","",MAX(U$9:U16)+1)</f>
        <v/>
      </c>
      <c r="V17" s="32" t="str">
        <f>IF(G17=PARAMETER!Q$9,PARAMETER!B22&amp;" - "&amp;AD$62,"")</f>
        <v/>
      </c>
      <c r="W17" s="32" t="str">
        <f>IF(H17="x",PARAMETER!B22,W16)</f>
        <v>1. Allgemeine Verfahren</v>
      </c>
      <c r="X17" s="33" t="b">
        <f>ISNUMBER(PARAMETER!K22)</f>
        <v>0</v>
      </c>
      <c r="Y17" s="26"/>
      <c r="Z17" s="26"/>
      <c r="AA17" s="26"/>
      <c r="AB17" s="26"/>
      <c r="AC17" s="26"/>
      <c r="AD17" s="26" t="s">
        <v>550</v>
      </c>
      <c r="AE17" s="90" t="s">
        <v>592</v>
      </c>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row>
    <row r="18" spans="1:124" s="26" customFormat="1" ht="15.75" customHeight="1" x14ac:dyDescent="0.25">
      <c r="A18" s="150">
        <v>9</v>
      </c>
      <c r="B18" s="34" t="str">
        <f>IF(H18="S",V18,IF(H18="","",IF(PARAMETER!B23='DAkkS Transfer'!W17,"",'DAkkS Transfer'!W18)))</f>
        <v/>
      </c>
      <c r="C18" s="35" t="str">
        <f t="shared" si="0"/>
        <v>DIN 38402-A 13: 2021-12</v>
      </c>
      <c r="D18" s="29" t="str">
        <f>IF(PARAMETER!F23="","",PARAMETER!F23)</f>
        <v/>
      </c>
      <c r="E18" s="29" t="str">
        <f>IF(PARAMETER!G23="","",PARAMETER!G23)</f>
        <v/>
      </c>
      <c r="F18" s="36" t="str">
        <f>IF(PARAMETER!H23="","",PARAMETER!H23)</f>
        <v/>
      </c>
      <c r="G18" s="28" t="str">
        <f>IF(PARAMETER!I23="","",PARAMETER!I23)</f>
        <v/>
      </c>
      <c r="H18" s="29" t="str">
        <f>IF(PARAMETER!J23="","",PARAMETER!J23)</f>
        <v/>
      </c>
      <c r="I18" s="151"/>
      <c r="J18" s="151"/>
      <c r="K18" s="151"/>
      <c r="M18" s="32" t="str">
        <f>IF(PARAMETER!E23="","",PARAMETER!E23)</f>
        <v>2021-12</v>
      </c>
      <c r="N18" s="32" t="b">
        <f>IF(LEFT(PARAMETER!C23,6)=$AE$51,TRUE,FALSE)</f>
        <v>1</v>
      </c>
      <c r="O18" s="33">
        <f t="shared" si="1"/>
        <v>19</v>
      </c>
      <c r="P18" s="33">
        <f t="shared" si="2"/>
        <v>13</v>
      </c>
      <c r="Q18" s="33" t="str">
        <f t="shared" si="3"/>
        <v/>
      </c>
      <c r="R18" s="101"/>
      <c r="S18" s="32" t="str">
        <f>IF(M18="","",PARAMETER!C23&amp;": "&amp;PARAMETER!E23&amp;" ("&amp;PARAMETER!D23&amp;")")</f>
        <v>DIN 38402-13: 2021-12 (A 13)</v>
      </c>
      <c r="T18" s="32" t="str">
        <f>IF(R18&lt;&gt;"",R18,IF(N18,LEFT(PARAMETER!C23,9)&amp;"-"&amp;PARAMETER!D23&amp;Q18&amp;": "&amp;'DAkkS Transfer'!M18,S18))</f>
        <v>DIN 38402-A 13: 2021-12</v>
      </c>
      <c r="U18" s="33" t="str">
        <f>IF(H18="","",MAX(U$9:U17)+1)</f>
        <v/>
      </c>
      <c r="V18" s="32" t="str">
        <f>IF(G18=PARAMETER!Q$9,PARAMETER!B23&amp;" - "&amp;AD$62,"")</f>
        <v/>
      </c>
      <c r="W18" s="32" t="str">
        <f>IF(H18="x",PARAMETER!B23,W17)</f>
        <v>1. Allgemeine Verfahren</v>
      </c>
      <c r="X18" s="33" t="b">
        <f>ISNUMBER(PARAMETER!K23)</f>
        <v>0</v>
      </c>
      <c r="AD18" s="26" t="s">
        <v>551</v>
      </c>
      <c r="AE18" s="90" t="s">
        <v>593</v>
      </c>
    </row>
    <row r="19" spans="1:124" s="26" customFormat="1" ht="15.75" customHeight="1" x14ac:dyDescent="0.25">
      <c r="A19" s="150">
        <v>10</v>
      </c>
      <c r="B19" s="34" t="str">
        <f>IF(H19="S",V19,IF(H19="","",IF(PARAMETER!B24='DAkkS Transfer'!W18,"",'DAkkS Transfer'!W19)))</f>
        <v/>
      </c>
      <c r="C19" s="35" t="str">
        <f t="shared" si="0"/>
        <v>DIN EN ISO 5667-6: 2016-12 (A 15)</v>
      </c>
      <c r="D19" s="29" t="str">
        <f>IF(PARAMETER!F24="","",PARAMETER!F24)</f>
        <v/>
      </c>
      <c r="E19" s="29" t="str">
        <f>IF(PARAMETER!G24="","",PARAMETER!G24)</f>
        <v/>
      </c>
      <c r="F19" s="36" t="str">
        <f>IF(PARAMETER!H24="","",PARAMETER!H24)</f>
        <v/>
      </c>
      <c r="G19" s="28" t="str">
        <f>IF(PARAMETER!I24="","",PARAMETER!I24)</f>
        <v/>
      </c>
      <c r="H19" s="29" t="str">
        <f>IF(PARAMETER!J24="","",PARAMETER!J24)</f>
        <v/>
      </c>
      <c r="I19" s="151"/>
      <c r="J19" s="151"/>
      <c r="K19" s="151"/>
      <c r="M19" s="32" t="str">
        <f>IF(PARAMETER!E24="","",PARAMETER!E24)</f>
        <v>2016-12</v>
      </c>
      <c r="N19" s="32" t="b">
        <f>IF(LEFT(PARAMETER!C24,6)=$AE$51,TRUE,FALSE)</f>
        <v>0</v>
      </c>
      <c r="O19" s="33" t="str">
        <f t="shared" si="1"/>
        <v/>
      </c>
      <c r="P19" s="33" t="str">
        <f t="shared" si="2"/>
        <v/>
      </c>
      <c r="Q19" s="33" t="str">
        <f t="shared" si="3"/>
        <v/>
      </c>
      <c r="R19" s="101"/>
      <c r="S19" s="32" t="str">
        <f>IF(M19="","",PARAMETER!C24&amp;": "&amp;PARAMETER!E24&amp;" ("&amp;PARAMETER!D24&amp;")")</f>
        <v>DIN EN ISO 5667-6: 2016-12 (A 15)</v>
      </c>
      <c r="T19" s="32" t="str">
        <f>IF(R19&lt;&gt;"",R19,IF(N19,LEFT(PARAMETER!C24,9)&amp;"-"&amp;PARAMETER!D24&amp;Q19&amp;": "&amp;'DAkkS Transfer'!M19,S19))</f>
        <v>DIN EN ISO 5667-6: 2016-12 (A 15)</v>
      </c>
      <c r="U19" s="33" t="str">
        <f>IF(H19="","",MAX(U$9:U18)+1)</f>
        <v/>
      </c>
      <c r="V19" s="32" t="str">
        <f>IF(G19=PARAMETER!Q$9,PARAMETER!B24&amp;" - "&amp;AD$62,"")</f>
        <v/>
      </c>
      <c r="W19" s="32" t="str">
        <f>IF(H19="x",PARAMETER!B24,W18)</f>
        <v>1. Allgemeine Verfahren</v>
      </c>
      <c r="X19" s="33" t="b">
        <f>ISNUMBER(PARAMETER!K24)</f>
        <v>0</v>
      </c>
      <c r="AD19" s="26" t="s">
        <v>552</v>
      </c>
      <c r="AE19" s="90" t="s">
        <v>607</v>
      </c>
    </row>
    <row r="20" spans="1:124" s="26" customFormat="1" ht="15.75" customHeight="1" x14ac:dyDescent="0.25">
      <c r="A20" s="150">
        <v>11</v>
      </c>
      <c r="B20" s="34" t="str">
        <f>IF(H20="S",V20,IF(H20="","",IF(PARAMETER!B25='DAkkS Transfer'!W19,"",'DAkkS Transfer'!W20)))</f>
        <v/>
      </c>
      <c r="C20" s="35" t="str">
        <f t="shared" si="0"/>
        <v>DIN 38402-A 12: 1985-06</v>
      </c>
      <c r="D20" s="29" t="str">
        <f>IF(PARAMETER!F25="","",PARAMETER!F25)</f>
        <v/>
      </c>
      <c r="E20" s="29" t="str">
        <f>IF(PARAMETER!G25="","",PARAMETER!G25)</f>
        <v/>
      </c>
      <c r="F20" s="36" t="str">
        <f>IF(PARAMETER!H25="","",PARAMETER!H25)</f>
        <v/>
      </c>
      <c r="G20" s="28" t="str">
        <f>IF(PARAMETER!I25="","",PARAMETER!I25)</f>
        <v/>
      </c>
      <c r="H20" s="29" t="str">
        <f>IF(PARAMETER!J25="","",PARAMETER!J25)</f>
        <v/>
      </c>
      <c r="I20" s="151"/>
      <c r="J20" s="151"/>
      <c r="K20" s="151"/>
      <c r="M20" s="32" t="str">
        <f>IF(PARAMETER!E25="","",PARAMETER!E25)</f>
        <v>1985-06</v>
      </c>
      <c r="N20" s="32" t="b">
        <f>IF(LEFT(PARAMETER!C25,6)=$AE$51,TRUE,FALSE)</f>
        <v>1</v>
      </c>
      <c r="O20" s="33">
        <f t="shared" si="1"/>
        <v>19</v>
      </c>
      <c r="P20" s="33">
        <f t="shared" si="2"/>
        <v>13</v>
      </c>
      <c r="Q20" s="33" t="str">
        <f t="shared" si="3"/>
        <v/>
      </c>
      <c r="R20" s="101"/>
      <c r="S20" s="32" t="str">
        <f>IF(M20="","",PARAMETER!C25&amp;": "&amp;PARAMETER!E25&amp;" ("&amp;PARAMETER!D25&amp;")")</f>
        <v>DIN 38402-12: 1985-06 (A 12)</v>
      </c>
      <c r="T20" s="32" t="str">
        <f>IF(R20&lt;&gt;"",R20,IF(N20,LEFT(PARAMETER!C25,9)&amp;"-"&amp;PARAMETER!D25&amp;Q20&amp;": "&amp;'DAkkS Transfer'!M20,S20))</f>
        <v>DIN 38402-A 12: 1985-06</v>
      </c>
      <c r="U20" s="33" t="str">
        <f>IF(H20="","",MAX(U$9:U19)+1)</f>
        <v/>
      </c>
      <c r="V20" s="32" t="str">
        <f>IF(G20=PARAMETER!Q$9,PARAMETER!B25&amp;" - "&amp;AD$62,"")</f>
        <v/>
      </c>
      <c r="W20" s="32" t="str">
        <f>IF(H20="x",PARAMETER!B25,W19)</f>
        <v>1. Allgemeine Verfahren</v>
      </c>
      <c r="X20" s="33" t="b">
        <f>ISNUMBER(PARAMETER!K25)</f>
        <v>0</v>
      </c>
      <c r="AD20" s="26" t="s">
        <v>553</v>
      </c>
      <c r="AE20" s="90" t="s">
        <v>584</v>
      </c>
    </row>
    <row r="21" spans="1:124" s="26" customFormat="1" ht="15.75" customHeight="1" x14ac:dyDescent="0.25">
      <c r="A21" s="150">
        <v>12</v>
      </c>
      <c r="B21" s="34" t="str">
        <f>IF(H21="S",V21,IF(H21="","",IF(PARAMETER!B26='DAkkS Transfer'!W20,"",'DAkkS Transfer'!W21)))</f>
        <v/>
      </c>
      <c r="C21" s="35" t="str">
        <f t="shared" si="0"/>
        <v>DIN EN 25813: 1993-01 (G 21)</v>
      </c>
      <c r="D21" s="29" t="str">
        <f>IF(PARAMETER!F26="","",PARAMETER!F26)</f>
        <v/>
      </c>
      <c r="E21" s="29" t="str">
        <f>IF(PARAMETER!G26="","",PARAMETER!G26)</f>
        <v/>
      </c>
      <c r="F21" s="36" t="str">
        <f>IF(PARAMETER!H26="","",PARAMETER!H26)</f>
        <v/>
      </c>
      <c r="G21" s="28" t="str">
        <f>IF(PARAMETER!I26="","",PARAMETER!I26)</f>
        <v/>
      </c>
      <c r="H21" s="29" t="str">
        <f>IF(PARAMETER!J26="","",PARAMETER!J26)</f>
        <v/>
      </c>
      <c r="I21" s="151"/>
      <c r="J21" s="151"/>
      <c r="K21" s="151"/>
      <c r="M21" s="32" t="str">
        <f>IF(PARAMETER!E26="","",PARAMETER!E26)</f>
        <v>1993-01</v>
      </c>
      <c r="N21" s="32" t="b">
        <f>IF(LEFT(PARAMETER!C26,6)=$AE$51,TRUE,FALSE)</f>
        <v>0</v>
      </c>
      <c r="O21" s="33" t="str">
        <f t="shared" si="1"/>
        <v/>
      </c>
      <c r="P21" s="33" t="str">
        <f t="shared" si="2"/>
        <v/>
      </c>
      <c r="Q21" s="33" t="str">
        <f t="shared" si="3"/>
        <v/>
      </c>
      <c r="R21" s="101"/>
      <c r="S21" s="32" t="str">
        <f>IF(M21="","",PARAMETER!C26&amp;": "&amp;PARAMETER!E26&amp;" ("&amp;PARAMETER!D26&amp;")")</f>
        <v>DIN EN 25813: 1993-01 (G 21)</v>
      </c>
      <c r="T21" s="32" t="str">
        <f>IF(R21&lt;&gt;"",R21,IF(N21,LEFT(PARAMETER!C26,9)&amp;"-"&amp;PARAMETER!D26&amp;Q21&amp;": "&amp;'DAkkS Transfer'!M21,S21))</f>
        <v>DIN EN 25813: 1993-01 (G 21)</v>
      </c>
      <c r="U21" s="33" t="str">
        <f>IF(H21="","",MAX(U$9:U20)+1)</f>
        <v/>
      </c>
      <c r="V21" s="32" t="str">
        <f>IF(G21=PARAMETER!Q$9,PARAMETER!B26&amp;" - "&amp;AD$62,"")</f>
        <v/>
      </c>
      <c r="W21" s="32" t="str">
        <f>IF(H21="x",PARAMETER!B26,W20)</f>
        <v>1. Allgemeine Verfahren</v>
      </c>
      <c r="X21" s="33" t="b">
        <f>ISNUMBER(PARAMETER!K26)</f>
        <v>0</v>
      </c>
      <c r="AD21" s="26" t="s">
        <v>555</v>
      </c>
      <c r="AE21" s="90" t="s">
        <v>594</v>
      </c>
    </row>
    <row r="22" spans="1:124" s="26" customFormat="1" ht="15.75" customHeight="1" x14ac:dyDescent="0.25">
      <c r="A22" s="150">
        <v>13</v>
      </c>
      <c r="B22" s="34" t="str">
        <f>IF(H22="S",V22,IF(H22="","",IF(PARAMETER!B27='DAkkS Transfer'!W21,"",'DAkkS Transfer'!W22)))</f>
        <v/>
      </c>
      <c r="C22" s="35" t="str">
        <f t="shared" si="0"/>
        <v>DIN EN ISO 5814: 2013-02 (G 22)</v>
      </c>
      <c r="D22" s="29" t="str">
        <f>IF(PARAMETER!F27="","",PARAMETER!F27)</f>
        <v/>
      </c>
      <c r="E22" s="29" t="str">
        <f>IF(PARAMETER!G27="","",PARAMETER!G27)</f>
        <v/>
      </c>
      <c r="F22" s="36" t="str">
        <f>IF(PARAMETER!H27="","",PARAMETER!H27)</f>
        <v/>
      </c>
      <c r="G22" s="28" t="str">
        <f>IF(PARAMETER!I27="","",PARAMETER!I27)</f>
        <v/>
      </c>
      <c r="H22" s="29" t="str">
        <f>IF(PARAMETER!J27="","",PARAMETER!J27)</f>
        <v/>
      </c>
      <c r="I22" s="151"/>
      <c r="J22" s="151"/>
      <c r="K22" s="151"/>
      <c r="M22" s="32" t="str">
        <f>IF(PARAMETER!E27="","",PARAMETER!E27)</f>
        <v>2013-02</v>
      </c>
      <c r="N22" s="32" t="b">
        <f>IF(LEFT(PARAMETER!C27,6)=$AE$51,TRUE,FALSE)</f>
        <v>0</v>
      </c>
      <c r="O22" s="33" t="str">
        <f t="shared" si="1"/>
        <v/>
      </c>
      <c r="P22" s="33" t="str">
        <f t="shared" si="2"/>
        <v/>
      </c>
      <c r="Q22" s="33" t="str">
        <f t="shared" si="3"/>
        <v/>
      </c>
      <c r="R22" s="101"/>
      <c r="S22" s="32" t="str">
        <f>IF(M22="","",PARAMETER!C27&amp;": "&amp;PARAMETER!E27&amp;" ("&amp;PARAMETER!D27&amp;")")</f>
        <v>DIN EN ISO 5814: 2013-02 (G 22)</v>
      </c>
      <c r="T22" s="32" t="str">
        <f>IF(R22&lt;&gt;"",R22,IF(N22,LEFT(PARAMETER!C27,9)&amp;"-"&amp;PARAMETER!D27&amp;Q22&amp;": "&amp;'DAkkS Transfer'!M22,S22))</f>
        <v>DIN EN ISO 5814: 2013-02 (G 22)</v>
      </c>
      <c r="U22" s="33" t="str">
        <f>IF(H22="","",MAX(U$9:U21)+1)</f>
        <v/>
      </c>
      <c r="V22" s="32" t="str">
        <f>IF(G22=PARAMETER!Q$9,PARAMETER!B27&amp;" - "&amp;AD$62,"")</f>
        <v/>
      </c>
      <c r="W22" s="32" t="str">
        <f>IF(H22="x",PARAMETER!B27,W21)</f>
        <v>1. Allgemeine Verfahren</v>
      </c>
      <c r="X22" s="33" t="b">
        <f>ISNUMBER(PARAMETER!K27)</f>
        <v>0</v>
      </c>
      <c r="AD22" s="26" t="s">
        <v>580</v>
      </c>
      <c r="AE22" s="90" t="s">
        <v>585</v>
      </c>
    </row>
    <row r="23" spans="1:124" s="26" customFormat="1" ht="15.75" customHeight="1" x14ac:dyDescent="0.25">
      <c r="A23" s="150">
        <v>14</v>
      </c>
      <c r="B23" s="34" t="str">
        <f>IF(H23="S",V23,IF(H23="","",IF(PARAMETER!B28='DAkkS Transfer'!W22,"",'DAkkS Transfer'!W23)))</f>
        <v/>
      </c>
      <c r="C23" s="35" t="str">
        <f t="shared" si="0"/>
        <v>DIN ISO 17289: 2014-12 (G 25)</v>
      </c>
      <c r="D23" s="29" t="str">
        <f>IF(PARAMETER!F28="","",PARAMETER!F28)</f>
        <v/>
      </c>
      <c r="E23" s="29" t="str">
        <f>IF(PARAMETER!G28="","",PARAMETER!G28)</f>
        <v/>
      </c>
      <c r="F23" s="36" t="str">
        <f>IF(PARAMETER!H28="","",PARAMETER!H28)</f>
        <v/>
      </c>
      <c r="G23" s="28" t="str">
        <f>IF(PARAMETER!I28="","",PARAMETER!I28)</f>
        <v/>
      </c>
      <c r="H23" s="29" t="str">
        <f>IF(PARAMETER!J28="","",PARAMETER!J28)</f>
        <v/>
      </c>
      <c r="I23" s="151"/>
      <c r="J23" s="151"/>
      <c r="K23" s="151"/>
      <c r="M23" s="32" t="str">
        <f>IF(PARAMETER!E28="","",PARAMETER!E28)</f>
        <v>2014-12</v>
      </c>
      <c r="N23" s="32" t="b">
        <f>IF(LEFT(PARAMETER!C28,6)=$AE$51,TRUE,FALSE)</f>
        <v>0</v>
      </c>
      <c r="O23" s="33" t="str">
        <f t="shared" si="1"/>
        <v/>
      </c>
      <c r="P23" s="33" t="str">
        <f t="shared" si="2"/>
        <v/>
      </c>
      <c r="Q23" s="33" t="str">
        <f t="shared" si="3"/>
        <v/>
      </c>
      <c r="R23" s="101"/>
      <c r="S23" s="32" t="str">
        <f>IF(M23="","",PARAMETER!C28&amp;": "&amp;PARAMETER!E28&amp;" ("&amp;PARAMETER!D28&amp;")")</f>
        <v>DIN ISO 17289: 2014-12 (G 25)</v>
      </c>
      <c r="T23" s="32" t="str">
        <f>IF(R23&lt;&gt;"",R23,IF(N23,LEFT(PARAMETER!C28,9)&amp;"-"&amp;PARAMETER!D28&amp;Q23&amp;": "&amp;'DAkkS Transfer'!M23,S23))</f>
        <v>DIN ISO 17289: 2014-12 (G 25)</v>
      </c>
      <c r="U23" s="33" t="str">
        <f>IF(H23="","",MAX(U$9:U22)+1)</f>
        <v/>
      </c>
      <c r="V23" s="32" t="str">
        <f>IF(G23=PARAMETER!Q$9,PARAMETER!B28&amp;" - "&amp;AD$62,"")</f>
        <v/>
      </c>
      <c r="W23" s="32" t="str">
        <f>IF(H23="x",PARAMETER!B28,W22)</f>
        <v>1. Allgemeine Verfahren</v>
      </c>
      <c r="X23" s="33" t="b">
        <f>ISNUMBER(PARAMETER!K28)</f>
        <v>0</v>
      </c>
      <c r="AD23" s="26" t="s">
        <v>583</v>
      </c>
      <c r="AE23" s="90" t="s">
        <v>554</v>
      </c>
    </row>
    <row r="24" spans="1:124" s="26" customFormat="1" ht="15.75" customHeight="1" x14ac:dyDescent="0.25">
      <c r="A24" s="150">
        <v>15</v>
      </c>
      <c r="B24" s="34" t="str">
        <f>IF(H24="S",V24,IF(H24="","",IF(PARAMETER!B29='DAkkS Transfer'!W23,"",'DAkkS Transfer'!W24)))</f>
        <v/>
      </c>
      <c r="C24" s="35" t="str">
        <f t="shared" si="0"/>
        <v>DIN 38404-C 4: 1976-12</v>
      </c>
      <c r="D24" s="29" t="str">
        <f>IF(PARAMETER!F29="","",PARAMETER!F29)</f>
        <v/>
      </c>
      <c r="E24" s="29" t="str">
        <f>IF(PARAMETER!G29="","",PARAMETER!G29)</f>
        <v/>
      </c>
      <c r="F24" s="36" t="str">
        <f>IF(PARAMETER!H29="","",PARAMETER!H29)</f>
        <v/>
      </c>
      <c r="G24" s="28" t="str">
        <f>IF(PARAMETER!I29="","",PARAMETER!I29)</f>
        <v/>
      </c>
      <c r="H24" s="29" t="str">
        <f>IF(PARAMETER!J29="","",PARAMETER!J29)</f>
        <v/>
      </c>
      <c r="I24" s="151"/>
      <c r="J24" s="151"/>
      <c r="K24" s="151"/>
      <c r="M24" s="32" t="str">
        <f>IF(PARAMETER!E29="","",PARAMETER!E29)</f>
        <v>1976-12</v>
      </c>
      <c r="N24" s="32" t="b">
        <f>IF(LEFT(PARAMETER!C29,6)=$AE$51,TRUE,FALSE)</f>
        <v>1</v>
      </c>
      <c r="O24" s="33">
        <f t="shared" si="1"/>
        <v>18</v>
      </c>
      <c r="P24" s="33">
        <f t="shared" si="2"/>
        <v>12</v>
      </c>
      <c r="Q24" s="33" t="str">
        <f t="shared" si="3"/>
        <v/>
      </c>
      <c r="R24" s="101"/>
      <c r="S24" s="32" t="str">
        <f>IF(M24="","",PARAMETER!C29&amp;": "&amp;PARAMETER!E29&amp;" ("&amp;PARAMETER!D29&amp;")")</f>
        <v>DIN 38404-4: 1976-12 (C 4)</v>
      </c>
      <c r="T24" s="32" t="str">
        <f>IF(R24&lt;&gt;"",R24,IF(N24,LEFT(PARAMETER!C29,9)&amp;"-"&amp;PARAMETER!D29&amp;Q24&amp;": "&amp;'DAkkS Transfer'!M24,S24))</f>
        <v>DIN 38404-C 4: 1976-12</v>
      </c>
      <c r="U24" s="33" t="str">
        <f>IF(H24="","",MAX(U$9:U23)+1)</f>
        <v/>
      </c>
      <c r="V24" s="32" t="str">
        <f>IF(G24=PARAMETER!Q$9,PARAMETER!B29&amp;" - "&amp;AD$62,"")</f>
        <v/>
      </c>
      <c r="W24" s="32" t="str">
        <f>IF(H24="x",PARAMETER!B29,W23)</f>
        <v>1. Allgemeine Verfahren</v>
      </c>
      <c r="X24" s="33" t="b">
        <f>ISNUMBER(PARAMETER!K29)</f>
        <v>0</v>
      </c>
      <c r="AD24" s="26" t="s">
        <v>294</v>
      </c>
      <c r="AE24" s="90" t="s">
        <v>556</v>
      </c>
    </row>
    <row r="25" spans="1:124" s="38" customFormat="1" ht="15.75" customHeight="1" x14ac:dyDescent="0.25">
      <c r="A25" s="150">
        <v>16</v>
      </c>
      <c r="B25" s="34" t="str">
        <f>IF(H25="S",V25,IF(H25="","",IF(PARAMETER!B30='DAkkS Transfer'!W24,"",'DAkkS Transfer'!W25)))</f>
        <v/>
      </c>
      <c r="C25" s="35" t="str">
        <f t="shared" si="0"/>
        <v>DIN EN ISO 7887, Verfahren A: 2012-04 (C 1)</v>
      </c>
      <c r="D25" s="29"/>
      <c r="E25" s="29" t="str">
        <f>IF(PARAMETER!G30="","",PARAMETER!G30)</f>
        <v/>
      </c>
      <c r="F25" s="36" t="str">
        <f>IF(PARAMETER!H30="","",PARAMETER!H30)</f>
        <v/>
      </c>
      <c r="G25" s="28" t="str">
        <f>IF(PARAMETER!I30="","",PARAMETER!I30)</f>
        <v/>
      </c>
      <c r="H25" s="29" t="str">
        <f>IF(PARAMETER!J30="","",PARAMETER!J30)</f>
        <v/>
      </c>
      <c r="I25" s="151"/>
      <c r="J25" s="151"/>
      <c r="K25" s="151"/>
      <c r="L25" s="26"/>
      <c r="M25" s="32" t="str">
        <f>IF(PARAMETER!E30="","",PARAMETER!E30)</f>
        <v>2012-04</v>
      </c>
      <c r="N25" s="32" t="b">
        <f>IF(LEFT(PARAMETER!C30,6)=$AE$51,TRUE,FALSE)</f>
        <v>0</v>
      </c>
      <c r="O25" s="33" t="str">
        <f t="shared" si="1"/>
        <v/>
      </c>
      <c r="P25" s="33" t="str">
        <f t="shared" si="2"/>
        <v/>
      </c>
      <c r="Q25" s="33" t="str">
        <f t="shared" si="3"/>
        <v/>
      </c>
      <c r="R25" s="101"/>
      <c r="S25" s="32" t="str">
        <f>IF(M25="","",PARAMETER!C30&amp;": "&amp;PARAMETER!E30&amp;" ("&amp;PARAMETER!D30&amp;")")</f>
        <v>DIN EN ISO 7887, Verfahren A: 2012-04 (C 1)</v>
      </c>
      <c r="T25" s="32" t="str">
        <f>IF(R25&lt;&gt;"",R25,IF(N25,LEFT(PARAMETER!C30,9)&amp;"-"&amp;PARAMETER!D30&amp;Q25&amp;": "&amp;'DAkkS Transfer'!M25,S25))</f>
        <v>DIN EN ISO 7887, Verfahren A: 2012-04 (C 1)</v>
      </c>
      <c r="U25" s="33" t="str">
        <f>IF(H25="","",MAX(U$9:U24)+1)</f>
        <v/>
      </c>
      <c r="V25" s="32" t="str">
        <f>IF(G25=PARAMETER!Q$9,PARAMETER!B30&amp;" - "&amp;AD$62,"")</f>
        <v/>
      </c>
      <c r="W25" s="32" t="str">
        <f>IF(H25="x",PARAMETER!B30,W24)</f>
        <v>1. Allgemeine Verfahren</v>
      </c>
      <c r="X25" s="33" t="b">
        <f>ISNUMBER(PARAMETER!K30)</f>
        <v>0</v>
      </c>
      <c r="Y25" s="26"/>
      <c r="Z25" s="26"/>
      <c r="AA25" s="26"/>
      <c r="AB25" s="26"/>
      <c r="AC25" s="26"/>
      <c r="AD25" s="26" t="s">
        <v>624</v>
      </c>
      <c r="AE25" s="90" t="s">
        <v>625</v>
      </c>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row>
    <row r="26" spans="1:124" s="38" customFormat="1" ht="15.75" customHeight="1" x14ac:dyDescent="0.25">
      <c r="A26" s="150">
        <v>17</v>
      </c>
      <c r="B26" s="34" t="str">
        <f>IF(H26="S",V26,IF(H26="","",IF(PARAMETER!B31='DAkkS Transfer'!W25,"",'DAkkS Transfer'!W26)))</f>
        <v/>
      </c>
      <c r="C26" s="35" t="str">
        <f t="shared" si="0"/>
        <v>DIN EN ISO 7027-1: 2016-11 (C 21)</v>
      </c>
      <c r="D26" s="29" t="str">
        <f>IF(PARAMETER!F31="","",PARAMETER!F31)</f>
        <v/>
      </c>
      <c r="E26" s="29" t="str">
        <f>IF(PARAMETER!G31="","",PARAMETER!G31)</f>
        <v/>
      </c>
      <c r="F26" s="36" t="str">
        <f>IF(PARAMETER!H31="","",PARAMETER!H31)</f>
        <v/>
      </c>
      <c r="G26" s="28" t="str">
        <f>IF(PARAMETER!I31="","",PARAMETER!I31)</f>
        <v/>
      </c>
      <c r="H26" s="29" t="str">
        <f>IF(PARAMETER!J31="","",PARAMETER!J31)</f>
        <v/>
      </c>
      <c r="I26" s="151"/>
      <c r="J26" s="151"/>
      <c r="K26" s="151"/>
      <c r="L26" s="26"/>
      <c r="M26" s="32" t="str">
        <f>IF(PARAMETER!E31="","",PARAMETER!E31)</f>
        <v>2016-11</v>
      </c>
      <c r="N26" s="32" t="b">
        <f>IF(LEFT(PARAMETER!C31,6)=$AE$51,TRUE,FALSE)</f>
        <v>0</v>
      </c>
      <c r="O26" s="33" t="str">
        <f t="shared" si="1"/>
        <v/>
      </c>
      <c r="P26" s="33" t="str">
        <f t="shared" si="2"/>
        <v/>
      </c>
      <c r="Q26" s="33" t="str">
        <f t="shared" si="3"/>
        <v/>
      </c>
      <c r="R26" s="101"/>
      <c r="S26" s="32" t="str">
        <f>IF(M26="","",PARAMETER!C31&amp;": "&amp;PARAMETER!E31&amp;" ("&amp;PARAMETER!D31&amp;")")</f>
        <v>DIN EN ISO 7027-1: 2016-11 (C 21)</v>
      </c>
      <c r="T26" s="32" t="str">
        <f>IF(R26&lt;&gt;"",R26,IF(N26,LEFT(PARAMETER!C31,9)&amp;"-"&amp;PARAMETER!D31&amp;Q26&amp;": "&amp;'DAkkS Transfer'!M26,S26))</f>
        <v>DIN EN ISO 7027-1: 2016-11 (C 21)</v>
      </c>
      <c r="U26" s="33" t="str">
        <f>IF(H26="","",MAX(U$9:U25)+1)</f>
        <v/>
      </c>
      <c r="V26" s="32" t="str">
        <f>IF(G26=PARAMETER!Q$9,PARAMETER!B31&amp;" - "&amp;AD$62,"")</f>
        <v/>
      </c>
      <c r="W26" s="32" t="str">
        <f>IF(H26="x",PARAMETER!B31,W25)</f>
        <v>1. Allgemeine Verfahren</v>
      </c>
      <c r="X26" s="33" t="b">
        <f>ISNUMBER(PARAMETER!K31)</f>
        <v>0</v>
      </c>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row>
    <row r="27" spans="1:124" s="38" customFormat="1" ht="15.75" customHeight="1" x14ac:dyDescent="0.25">
      <c r="A27" s="150">
        <v>18</v>
      </c>
      <c r="B27" s="34" t="str">
        <f>IF(H27="S",V27,IF(H27="","",IF(PARAMETER!B32='DAkkS Transfer'!W26,"",'DAkkS Transfer'!W27)))</f>
        <v/>
      </c>
      <c r="C27" s="35" t="str">
        <f t="shared" si="0"/>
        <v>DIN EN ISO 7027-2: 2019-06 (C 22)</v>
      </c>
      <c r="D27" s="29" t="str">
        <f>IF(PARAMETER!F32="","",PARAMETER!F32)</f>
        <v/>
      </c>
      <c r="E27" s="29" t="str">
        <f>IF(PARAMETER!G32="","",PARAMETER!G32)</f>
        <v/>
      </c>
      <c r="F27" s="36" t="str">
        <f>IF(PARAMETER!H32="","",PARAMETER!H32)</f>
        <v/>
      </c>
      <c r="G27" s="28" t="str">
        <f>IF(PARAMETER!I32="","",PARAMETER!I32)</f>
        <v/>
      </c>
      <c r="H27" s="29" t="str">
        <f>IF(PARAMETER!J32="","",PARAMETER!J32)</f>
        <v/>
      </c>
      <c r="I27" s="151"/>
      <c r="J27" s="151"/>
      <c r="K27" s="151"/>
      <c r="L27" s="26"/>
      <c r="M27" s="32" t="str">
        <f>IF(PARAMETER!E32="","",PARAMETER!E32)</f>
        <v>2019-06</v>
      </c>
      <c r="N27" s="32" t="b">
        <f>IF(LEFT(PARAMETER!C32,6)=$AE$51,TRUE,FALSE)</f>
        <v>0</v>
      </c>
      <c r="O27" s="33" t="str">
        <f t="shared" si="1"/>
        <v/>
      </c>
      <c r="P27" s="33" t="str">
        <f t="shared" si="2"/>
        <v/>
      </c>
      <c r="Q27" s="33" t="str">
        <f t="shared" si="3"/>
        <v/>
      </c>
      <c r="R27" s="101"/>
      <c r="S27" s="32" t="str">
        <f>IF(M27="","",PARAMETER!C32&amp;": "&amp;PARAMETER!E32&amp;" ("&amp;PARAMETER!D32&amp;")")</f>
        <v>DIN EN ISO 7027-2: 2019-06 (C 22)</v>
      </c>
      <c r="T27" s="32" t="str">
        <f>IF(R27&lt;&gt;"",R27,IF(N27,LEFT(PARAMETER!C32,9)&amp;"-"&amp;PARAMETER!D32&amp;Q27&amp;": "&amp;'DAkkS Transfer'!M27,S27))</f>
        <v>DIN EN ISO 7027-2: 2019-06 (C 22)</v>
      </c>
      <c r="U27" s="33" t="str">
        <f>IF(H27="","",MAX(U$9:U26)+1)</f>
        <v/>
      </c>
      <c r="V27" s="32" t="str">
        <f>IF(G27=PARAMETER!Q$9,PARAMETER!B32&amp;" - "&amp;AD$62,"")</f>
        <v/>
      </c>
      <c r="W27" s="32" t="str">
        <f>IF(H27="x",PARAMETER!B32,W26)</f>
        <v>1. Allgemeine Verfahren</v>
      </c>
      <c r="X27" s="33" t="b">
        <f>ISNUMBER(PARAMETER!K32)</f>
        <v>0</v>
      </c>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row>
    <row r="28" spans="1:124" s="38" customFormat="1" ht="15.75" customHeight="1" x14ac:dyDescent="0.25">
      <c r="A28" s="150">
        <v>19</v>
      </c>
      <c r="B28" s="34" t="str">
        <f>IF(H28="S",V28,IF(H28="","",IF(PARAMETER!B33='DAkkS Transfer'!W27,"",'DAkkS Transfer'!W28)))</f>
        <v/>
      </c>
      <c r="C28" s="35" t="str">
        <f t="shared" si="0"/>
        <v/>
      </c>
      <c r="D28" s="29" t="str">
        <f>IF(PARAMETER!F33="","",PARAMETER!F33)</f>
        <v/>
      </c>
      <c r="E28" s="29" t="str">
        <f>IF(PARAMETER!G33="","",PARAMETER!G33)</f>
        <v/>
      </c>
      <c r="F28" s="36" t="str">
        <f>IF(PARAMETER!H33="","",PARAMETER!H33)</f>
        <v/>
      </c>
      <c r="G28" s="28" t="str">
        <f>IF(PARAMETER!I33="","",PARAMETER!I33)</f>
        <v/>
      </c>
      <c r="H28" s="29" t="str">
        <f>IF(PARAMETER!J33="","",PARAMETER!J33)</f>
        <v/>
      </c>
      <c r="I28" s="151"/>
      <c r="J28" s="151"/>
      <c r="K28" s="151"/>
      <c r="L28" s="26"/>
      <c r="M28" s="32" t="str">
        <f>IF(PARAMETER!E33="","",PARAMETER!E33)</f>
        <v/>
      </c>
      <c r="N28" s="32" t="b">
        <f>IF(LEFT(PARAMETER!C33,6)=$AE$51,TRUE,FALSE)</f>
        <v>0</v>
      </c>
      <c r="O28" s="33" t="str">
        <f t="shared" si="1"/>
        <v/>
      </c>
      <c r="P28" s="33" t="str">
        <f t="shared" si="2"/>
        <v/>
      </c>
      <c r="Q28" s="33" t="str">
        <f t="shared" si="3"/>
        <v/>
      </c>
      <c r="R28" s="32"/>
      <c r="S28" s="32" t="str">
        <f>IF(M28="","",PARAMETER!C33&amp;": "&amp;PARAMETER!E33&amp;" ("&amp;PARAMETER!D33&amp;")")</f>
        <v/>
      </c>
      <c r="T28" s="32" t="str">
        <f>IF(R28&lt;&gt;"",R28,IF(N28,LEFT(PARAMETER!C33,9)&amp;"-"&amp;PARAMETER!D33&amp;Q28&amp;": "&amp;'DAkkS Transfer'!M28,S28))</f>
        <v/>
      </c>
      <c r="U28" s="33" t="str">
        <f>IF(H28="","",MAX(U$9:U27)+1)</f>
        <v/>
      </c>
      <c r="V28" s="32" t="str">
        <f>IF(G28=PARAMETER!Q$9,PARAMETER!B33&amp;" - "&amp;AD$62,"")</f>
        <v/>
      </c>
      <c r="W28" s="32" t="str">
        <f>IF(H28="x",PARAMETER!B33,W27)</f>
        <v>1. Allgemeine Verfahren</v>
      </c>
      <c r="X28" s="33" t="b">
        <f>ISNUMBER(PARAMETER!K33)</f>
        <v>0</v>
      </c>
      <c r="Y28" s="26"/>
      <c r="Z28" s="26"/>
      <c r="AA28" s="26"/>
      <c r="AB28" s="26"/>
      <c r="AC28" s="26"/>
      <c r="AD28" s="73" t="s">
        <v>301</v>
      </c>
      <c r="AE28" s="73"/>
      <c r="AF28" s="73"/>
      <c r="AG28" s="73"/>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row>
    <row r="29" spans="1:124" s="38" customFormat="1" ht="15.75" customHeight="1" x14ac:dyDescent="0.25">
      <c r="A29" s="150">
        <v>20</v>
      </c>
      <c r="B29" s="34" t="str">
        <f>IF(H29="S",V29,IF(H29="","",IF(PARAMETER!B34='DAkkS Transfer'!W28,"",'DAkkS Transfer'!W29)))</f>
        <v/>
      </c>
      <c r="C29" s="35" t="str">
        <f t="shared" si="0"/>
        <v/>
      </c>
      <c r="D29" s="29" t="str">
        <f>IF(PARAMETER!F34="","",PARAMETER!F34)</f>
        <v/>
      </c>
      <c r="E29" s="29" t="str">
        <f>IF(PARAMETER!G34="","",PARAMETER!G34)</f>
        <v/>
      </c>
      <c r="F29" s="36" t="str">
        <f>IF(PARAMETER!H34="","",PARAMETER!H34)</f>
        <v/>
      </c>
      <c r="G29" s="28" t="str">
        <f>IF(PARAMETER!I34="","",PARAMETER!I34)</f>
        <v/>
      </c>
      <c r="H29" s="29" t="str">
        <f>IF(PARAMETER!J34="","",PARAMETER!J34)</f>
        <v/>
      </c>
      <c r="I29" s="151"/>
      <c r="J29" s="151"/>
      <c r="K29" s="151"/>
      <c r="L29" s="26"/>
      <c r="M29" s="32" t="str">
        <f>IF(PARAMETER!E34="","",PARAMETER!E34)</f>
        <v/>
      </c>
      <c r="N29" s="32" t="b">
        <f>IF(LEFT(PARAMETER!C34,6)=$AE$51,TRUE,FALSE)</f>
        <v>0</v>
      </c>
      <c r="O29" s="33" t="str">
        <f t="shared" si="1"/>
        <v/>
      </c>
      <c r="P29" s="33" t="str">
        <f t="shared" si="2"/>
        <v/>
      </c>
      <c r="Q29" s="33" t="str">
        <f t="shared" si="3"/>
        <v/>
      </c>
      <c r="R29" s="32"/>
      <c r="S29" s="32" t="str">
        <f>IF(M29="","",PARAMETER!C34&amp;": "&amp;PARAMETER!E34&amp;" ("&amp;PARAMETER!D34&amp;")")</f>
        <v/>
      </c>
      <c r="T29" s="32" t="str">
        <f>IF(R29&lt;&gt;"",R29,IF(N29,LEFT(PARAMETER!C34,9)&amp;"-"&amp;PARAMETER!D34&amp;Q29&amp;": "&amp;'DAkkS Transfer'!M29,S29))</f>
        <v/>
      </c>
      <c r="U29" s="33" t="str">
        <f>IF(H29="","",MAX(U$9:U28)+1)</f>
        <v/>
      </c>
      <c r="V29" s="32" t="str">
        <f>IF(G29=PARAMETER!Q$9,PARAMETER!B34&amp;" - "&amp;AD$62,"")</f>
        <v/>
      </c>
      <c r="W29" s="32" t="str">
        <f>IF(H29="x",PARAMETER!B34,W28)</f>
        <v>1. Allgemeine Verfahren</v>
      </c>
      <c r="X29" s="33" t="b">
        <f>ISNUMBER(PARAMETER!K34)</f>
        <v>0</v>
      </c>
      <c r="Y29" s="26"/>
      <c r="Z29" s="26"/>
      <c r="AA29" s="26"/>
      <c r="AB29" s="26"/>
      <c r="AC29" s="26"/>
      <c r="AD29" s="90" t="s">
        <v>296</v>
      </c>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row>
    <row r="30" spans="1:124" s="38" customFormat="1" ht="15.75" customHeight="1" x14ac:dyDescent="0.25">
      <c r="A30" s="150">
        <v>21</v>
      </c>
      <c r="B30" s="34" t="str">
        <f>IF(H30="S",V30,IF(H30="","",IF(PARAMETER!B35='DAkkS Transfer'!W29,"",'DAkkS Transfer'!W30)))</f>
        <v/>
      </c>
      <c r="C30" s="35" t="str">
        <f t="shared" si="0"/>
        <v/>
      </c>
      <c r="D30" s="29" t="str">
        <f>IF(PARAMETER!F35="","",PARAMETER!F35)</f>
        <v/>
      </c>
      <c r="E30" s="29" t="str">
        <f>IF(PARAMETER!G35="","",PARAMETER!G35)</f>
        <v/>
      </c>
      <c r="F30" s="36" t="str">
        <f>IF(PARAMETER!H35="","",PARAMETER!H35)</f>
        <v/>
      </c>
      <c r="G30" s="28" t="str">
        <f>IF(PARAMETER!I35="","",PARAMETER!I35)</f>
        <v/>
      </c>
      <c r="H30" s="29" t="str">
        <f>IF(PARAMETER!J35="","",PARAMETER!J35)</f>
        <v/>
      </c>
      <c r="I30" s="151"/>
      <c r="J30" s="151"/>
      <c r="K30" s="151"/>
      <c r="L30" s="26"/>
      <c r="M30" s="32" t="str">
        <f>IF(PARAMETER!E35="","",PARAMETER!E35)</f>
        <v/>
      </c>
      <c r="N30" s="32" t="b">
        <f>IF(LEFT(PARAMETER!C35,6)=$AE$51,TRUE,FALSE)</f>
        <v>0</v>
      </c>
      <c r="O30" s="33" t="str">
        <f t="shared" si="1"/>
        <v/>
      </c>
      <c r="P30" s="33" t="str">
        <f t="shared" si="2"/>
        <v/>
      </c>
      <c r="Q30" s="33" t="str">
        <f t="shared" si="3"/>
        <v/>
      </c>
      <c r="R30" s="32"/>
      <c r="S30" s="32" t="str">
        <f>IF(M30="","",PARAMETER!C35&amp;": "&amp;PARAMETER!E35&amp;" ("&amp;PARAMETER!D35&amp;")")</f>
        <v/>
      </c>
      <c r="T30" s="32" t="str">
        <f>IF(R30&lt;&gt;"",R30,IF(N30,LEFT(PARAMETER!C35,9)&amp;"-"&amp;PARAMETER!D35&amp;Q30&amp;": "&amp;'DAkkS Transfer'!M30,S30))</f>
        <v/>
      </c>
      <c r="U30" s="33" t="str">
        <f>IF(H30="","",MAX(U$9:U29)+1)</f>
        <v/>
      </c>
      <c r="V30" s="32" t="str">
        <f>IF(G30=PARAMETER!Q$9,PARAMETER!B35&amp;" - "&amp;AD$62,"")</f>
        <v/>
      </c>
      <c r="W30" s="32" t="str">
        <f>IF(H30="x",PARAMETER!B35,W29)</f>
        <v>1. Allgemeine Verfahren</v>
      </c>
      <c r="X30" s="33" t="b">
        <f>ISNUMBER(PARAMETER!K35)</f>
        <v>0</v>
      </c>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row>
    <row r="31" spans="1:124" s="38" customFormat="1" ht="15.75" customHeight="1" x14ac:dyDescent="0.25">
      <c r="A31" s="150">
        <v>22</v>
      </c>
      <c r="B31" s="34" t="str">
        <f>IF(H31="S",V31,IF(H31="","",IF(PARAMETER!B36='DAkkS Transfer'!W30,"",'DAkkS Transfer'!W31)))</f>
        <v/>
      </c>
      <c r="C31" s="35" t="str">
        <f t="shared" si="0"/>
        <v/>
      </c>
      <c r="D31" s="29" t="str">
        <f>IF(PARAMETER!F36="","",PARAMETER!F36)</f>
        <v/>
      </c>
      <c r="E31" s="29" t="str">
        <f>IF(PARAMETER!G36="","",PARAMETER!G36)</f>
        <v/>
      </c>
      <c r="F31" s="36" t="str">
        <f>IF(PARAMETER!H36="","",PARAMETER!H36)</f>
        <v/>
      </c>
      <c r="G31" s="28" t="str">
        <f>IF(PARAMETER!I36="","",PARAMETER!I36)</f>
        <v/>
      </c>
      <c r="H31" s="29" t="str">
        <f>IF(PARAMETER!J36="","",PARAMETER!J36)</f>
        <v/>
      </c>
      <c r="I31" s="151"/>
      <c r="J31" s="151"/>
      <c r="K31" s="151"/>
      <c r="L31" s="26"/>
      <c r="M31" s="32" t="str">
        <f>IF(PARAMETER!E36="","",PARAMETER!E36)</f>
        <v/>
      </c>
      <c r="N31" s="32" t="b">
        <f>IF(LEFT(PARAMETER!C36,6)=$AE$51,TRUE,FALSE)</f>
        <v>0</v>
      </c>
      <c r="O31" s="33" t="str">
        <f t="shared" si="1"/>
        <v/>
      </c>
      <c r="P31" s="33" t="str">
        <f t="shared" si="2"/>
        <v/>
      </c>
      <c r="Q31" s="33" t="str">
        <f t="shared" si="3"/>
        <v/>
      </c>
      <c r="R31" s="32"/>
      <c r="S31" s="32" t="str">
        <f>IF(M31="","",PARAMETER!C36&amp;": "&amp;PARAMETER!E36&amp;" ("&amp;PARAMETER!D36&amp;")")</f>
        <v/>
      </c>
      <c r="T31" s="32" t="str">
        <f>IF(R31&lt;&gt;"",R31,IF(N31,LEFT(PARAMETER!C36,9)&amp;"-"&amp;PARAMETER!D36&amp;Q31&amp;": "&amp;'DAkkS Transfer'!M31,S31))</f>
        <v/>
      </c>
      <c r="U31" s="33" t="str">
        <f>IF(H31="","",MAX(U$9:U30)+1)</f>
        <v/>
      </c>
      <c r="V31" s="32" t="str">
        <f>IF(G31=PARAMETER!Q$9,PARAMETER!B36&amp;" - "&amp;AD$62,"")</f>
        <v/>
      </c>
      <c r="W31" s="32" t="str">
        <f>IF(H31="x",PARAMETER!B36,W30)</f>
        <v>1. Allgemeine Verfahren</v>
      </c>
      <c r="X31" s="33" t="b">
        <f>ISNUMBER(PARAMETER!K36)</f>
        <v>0</v>
      </c>
      <c r="Y31" s="26"/>
      <c r="Z31" s="26"/>
      <c r="AA31" s="26"/>
      <c r="AB31" s="26"/>
      <c r="AC31" s="26"/>
      <c r="AD31" s="26" t="s">
        <v>603</v>
      </c>
      <c r="AE31" s="26"/>
      <c r="AF31" s="90" t="s">
        <v>631</v>
      </c>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row>
    <row r="32" spans="1:124" s="26" customFormat="1" ht="15.75" customHeight="1" x14ac:dyDescent="0.25">
      <c r="A32" s="150">
        <v>23</v>
      </c>
      <c r="B32" s="34" t="str">
        <f>IF(H32="S",V32,IF(H32="","",IF(PARAMETER!B37='DAkkS Transfer'!W31,"",'DAkkS Transfer'!W32)))</f>
        <v/>
      </c>
      <c r="C32" s="35" t="str">
        <f t="shared" si="0"/>
        <v/>
      </c>
      <c r="D32" s="29" t="str">
        <f>IF(PARAMETER!F37="","",PARAMETER!F37)</f>
        <v/>
      </c>
      <c r="E32" s="29" t="str">
        <f>IF(PARAMETER!G37="","",PARAMETER!G37)</f>
        <v/>
      </c>
      <c r="F32" s="36" t="str">
        <f>IF(PARAMETER!H37="","",PARAMETER!H37)</f>
        <v/>
      </c>
      <c r="G32" s="28" t="str">
        <f>IF(PARAMETER!I37="","",PARAMETER!I37)</f>
        <v/>
      </c>
      <c r="H32" s="29" t="str">
        <f>IF(PARAMETER!J37="","",PARAMETER!J37)</f>
        <v/>
      </c>
      <c r="I32" s="151"/>
      <c r="J32" s="151"/>
      <c r="K32" s="151"/>
      <c r="M32" s="32" t="str">
        <f>IF(PARAMETER!E37="","",PARAMETER!E37)</f>
        <v/>
      </c>
      <c r="N32" s="32" t="b">
        <f>IF(LEFT(PARAMETER!C37,6)=$AE$51,TRUE,FALSE)</f>
        <v>0</v>
      </c>
      <c r="O32" s="33" t="str">
        <f t="shared" si="1"/>
        <v/>
      </c>
      <c r="P32" s="33" t="str">
        <f t="shared" si="2"/>
        <v/>
      </c>
      <c r="Q32" s="33" t="str">
        <f t="shared" si="3"/>
        <v/>
      </c>
      <c r="R32" s="32"/>
      <c r="S32" s="32" t="str">
        <f>IF(M32="","",PARAMETER!C37&amp;": "&amp;PARAMETER!E37&amp;" ("&amp;PARAMETER!D37&amp;")")</f>
        <v/>
      </c>
      <c r="T32" s="32" t="str">
        <f>IF(R32&lt;&gt;"",R32,IF(N32,LEFT(PARAMETER!C37,9)&amp;"-"&amp;PARAMETER!D37&amp;Q32&amp;": "&amp;'DAkkS Transfer'!M32,S32))</f>
        <v/>
      </c>
      <c r="U32" s="33" t="str">
        <f>IF(H32="","",MAX(U$9:U31)+1)</f>
        <v/>
      </c>
      <c r="V32" s="32" t="str">
        <f>IF(G32=PARAMETER!Q$9,PARAMETER!B37&amp;" - "&amp;AD$62,"")</f>
        <v/>
      </c>
      <c r="W32" s="32" t="str">
        <f>IF(H32="x",PARAMETER!B37,W31)</f>
        <v>1. Allgemeine Verfahren</v>
      </c>
      <c r="X32" s="33" t="b">
        <f>ISNUMBER(PARAMETER!K37)</f>
        <v>0</v>
      </c>
      <c r="AD32" s="26" t="s">
        <v>304</v>
      </c>
      <c r="AE32" s="26" t="s">
        <v>305</v>
      </c>
      <c r="AF32" s="26" t="s">
        <v>306</v>
      </c>
    </row>
    <row r="33" spans="1:33" s="26" customFormat="1" ht="15.75" customHeight="1" x14ac:dyDescent="0.25">
      <c r="A33" s="150">
        <v>24</v>
      </c>
      <c r="B33" s="34" t="str">
        <f>IF(H33="S",V33,IF(H33="","",IF(PARAMETER!B38='DAkkS Transfer'!W32,"",'DAkkS Transfer'!W33)))</f>
        <v/>
      </c>
      <c r="C33" s="35" t="str">
        <f t="shared" ref="C33:C36" si="5">T33</f>
        <v/>
      </c>
      <c r="D33" s="29" t="str">
        <f>IF(PARAMETER!F38="","",PARAMETER!F38)</f>
        <v/>
      </c>
      <c r="E33" s="29" t="str">
        <f>IF(PARAMETER!G38="","",PARAMETER!G38)</f>
        <v/>
      </c>
      <c r="F33" s="36" t="str">
        <f>IF(PARAMETER!H38="","",PARAMETER!H38)</f>
        <v/>
      </c>
      <c r="G33" s="28" t="str">
        <f>IF(PARAMETER!I38="","",PARAMETER!I38)</f>
        <v/>
      </c>
      <c r="H33" s="29" t="str">
        <f>IF(PARAMETER!J38="","",PARAMETER!J38)</f>
        <v/>
      </c>
      <c r="I33" s="151"/>
      <c r="J33" s="151"/>
      <c r="K33" s="151"/>
      <c r="M33" s="32" t="str">
        <f>IF(PARAMETER!E38="","",PARAMETER!E38)</f>
        <v/>
      </c>
      <c r="N33" s="32" t="b">
        <f>IF(LEFT(PARAMETER!C38,6)=$AE$51,TRUE,FALSE)</f>
        <v>0</v>
      </c>
      <c r="O33" s="33" t="str">
        <f t="shared" si="1"/>
        <v/>
      </c>
      <c r="P33" s="33" t="str">
        <f t="shared" si="2"/>
        <v/>
      </c>
      <c r="Q33" s="33" t="str">
        <f t="shared" si="3"/>
        <v/>
      </c>
      <c r="R33" s="32"/>
      <c r="S33" s="32" t="str">
        <f>IF(M33="","",PARAMETER!C38&amp;": "&amp;PARAMETER!E38&amp;" ("&amp;PARAMETER!D38&amp;")")</f>
        <v/>
      </c>
      <c r="T33" s="32" t="str">
        <f>IF(R33&lt;&gt;"",R33,IF(N33,LEFT(PARAMETER!C38,9)&amp;"-"&amp;PARAMETER!D38&amp;Q33&amp;": "&amp;'DAkkS Transfer'!M33,S33))</f>
        <v/>
      </c>
      <c r="U33" s="33" t="str">
        <f>IF(H33="","",MAX(U$9:U32)+1)</f>
        <v/>
      </c>
      <c r="V33" s="32" t="str">
        <f>IF(G33=PARAMETER!Q$9,PARAMETER!B38&amp;" - "&amp;AD$62,"")</f>
        <v/>
      </c>
      <c r="W33" s="32" t="str">
        <f>IF(H33="x",PARAMETER!B38,W32)</f>
        <v>1. Allgemeine Verfahren</v>
      </c>
      <c r="X33" s="33" t="b">
        <f>ISNUMBER(PARAMETER!K38)</f>
        <v>0</v>
      </c>
      <c r="AD33" s="26" t="s">
        <v>626</v>
      </c>
      <c r="AE33" s="26">
        <f>ROW(PARAMETER!B15)</f>
        <v>15</v>
      </c>
      <c r="AF33" s="77" t="str">
        <f>PARAMETER!J15</f>
        <v>X</v>
      </c>
    </row>
    <row r="34" spans="1:33" s="26" customFormat="1" ht="15.75" customHeight="1" x14ac:dyDescent="0.25">
      <c r="A34" s="150">
        <v>25</v>
      </c>
      <c r="B34" s="34" t="str">
        <f>IF(H34="S",V34,IF(H34="","",IF(PARAMETER!B39='DAkkS Transfer'!W33,"",'DAkkS Transfer'!W34)))</f>
        <v>2. Anionen, Kationen und Elemente</v>
      </c>
      <c r="C34" s="35" t="str">
        <f t="shared" si="5"/>
        <v>nicht belegt</v>
      </c>
      <c r="D34" s="29" t="str">
        <f>IF(PARAMETER!F39="","",PARAMETER!F39)</f>
        <v/>
      </c>
      <c r="E34" s="29" t="str">
        <f>IF(PARAMETER!G39="","",PARAMETER!G39)</f>
        <v/>
      </c>
      <c r="F34" s="36" t="str">
        <f>IF(PARAMETER!H39="","",PARAMETER!H39)</f>
        <v/>
      </c>
      <c r="G34" s="28" t="str">
        <f>IF(PARAMETER!I39="","",PARAMETER!I39)</f>
        <v/>
      </c>
      <c r="H34" s="29" t="str">
        <f>IF(PARAMETER!J39="","",PARAMETER!J39)</f>
        <v>X</v>
      </c>
      <c r="I34" s="151"/>
      <c r="J34" s="151"/>
      <c r="K34" s="151"/>
      <c r="M34" s="32" t="str">
        <f>IF(PARAMETER!E39="","",PARAMETER!E39)</f>
        <v/>
      </c>
      <c r="N34" s="32" t="b">
        <f>IF(LEFT(PARAMETER!C39,6)=$AE$51,TRUE,FALSE)</f>
        <v>0</v>
      </c>
      <c r="O34" s="33" t="str">
        <f t="shared" si="1"/>
        <v/>
      </c>
      <c r="P34" s="33" t="str">
        <f t="shared" si="2"/>
        <v/>
      </c>
      <c r="Q34" s="33" t="str">
        <f t="shared" si="3"/>
        <v/>
      </c>
      <c r="R34" s="32"/>
      <c r="S34" s="32" t="str">
        <f>IF(M34="","",PARAMETER!C39&amp;": "&amp;PARAMETER!E39&amp;" ("&amp;PARAMETER!D39&amp;")")</f>
        <v/>
      </c>
      <c r="T34" s="32" t="str">
        <f>AB12</f>
        <v>nicht belegt</v>
      </c>
      <c r="U34" s="33">
        <f>IF(H34="","",MAX(U$9:U33)+1)</f>
        <v>2</v>
      </c>
      <c r="V34" s="32" t="str">
        <f>IF(G34=PARAMETER!Q$9,PARAMETER!B39&amp;" - "&amp;AD$62,"")</f>
        <v/>
      </c>
      <c r="W34" s="32" t="str">
        <f>IF(H34="x",PARAMETER!B39,W33)</f>
        <v>2. Anionen, Kationen und Elemente</v>
      </c>
      <c r="X34" s="33" t="b">
        <f>ISNUMBER(PARAMETER!K39)</f>
        <v>0</v>
      </c>
      <c r="AD34" s="26" t="s">
        <v>628</v>
      </c>
      <c r="AE34" s="26">
        <f>ROW(PARAMETER!B39)</f>
        <v>39</v>
      </c>
      <c r="AF34" s="77" t="str">
        <f>PARAMETER!J39</f>
        <v>X</v>
      </c>
    </row>
    <row r="35" spans="1:33" s="26" customFormat="1" ht="15.75" customHeight="1" x14ac:dyDescent="0.25">
      <c r="A35" s="150">
        <v>26</v>
      </c>
      <c r="B35" s="34" t="str">
        <f>IF(H35="S",V35,IF(H35="","",IF(PARAMETER!B40='DAkkS Transfer'!W34,"",'DAkkS Transfer'!W35)))</f>
        <v/>
      </c>
      <c r="C35" s="35" t="str">
        <f t="shared" si="5"/>
        <v>DIN 38405-D 1-1: 1985-12</v>
      </c>
      <c r="D35" s="29" t="str">
        <f>IF(PARAMETER!F40="","",PARAMETER!F40)</f>
        <v/>
      </c>
      <c r="E35" s="29" t="str">
        <f>IF(PARAMETER!G40="","",PARAMETER!G40)</f>
        <v/>
      </c>
      <c r="F35" s="36" t="str">
        <f>IF(PARAMETER!H40="","",PARAMETER!H40)</f>
        <v/>
      </c>
      <c r="G35" s="28" t="str">
        <f>IF(PARAMETER!I40="","",PARAMETER!I40)</f>
        <v/>
      </c>
      <c r="H35" s="29" t="str">
        <f>IF(PARAMETER!J40="","",PARAMETER!J40)</f>
        <v/>
      </c>
      <c r="I35" s="151"/>
      <c r="J35" s="151"/>
      <c r="K35" s="151"/>
      <c r="M35" s="32" t="str">
        <f>IF(PARAMETER!E40="","",PARAMETER!E40)</f>
        <v>1985-12</v>
      </c>
      <c r="N35" s="32" t="b">
        <f>IF(LEFT(PARAMETER!C40,6)=$AE$51,TRUE,FALSE)</f>
        <v>1</v>
      </c>
      <c r="O35" s="33">
        <f t="shared" si="1"/>
        <v>12</v>
      </c>
      <c r="P35" s="33">
        <f t="shared" si="2"/>
        <v>14</v>
      </c>
      <c r="Q35" s="33" t="str">
        <f t="shared" si="3"/>
        <v>-1</v>
      </c>
      <c r="R35" s="101"/>
      <c r="S35" s="32" t="str">
        <f>IF(M35="","",PARAMETER!C40&amp;": "&amp;PARAMETER!E40&amp;" ("&amp;PARAMETER!D40&amp;")")</f>
        <v>DIN 38405-1-1: 1985-12 (D 1)</v>
      </c>
      <c r="T35" s="32" t="str">
        <f>IF(R35&lt;&gt;"",R35,IF(N35,LEFT(PARAMETER!C40,9)&amp;"-"&amp;PARAMETER!D40&amp;Q35&amp;": "&amp;'DAkkS Transfer'!M35,S35))</f>
        <v>DIN 38405-D 1-1: 1985-12</v>
      </c>
      <c r="U35" s="33" t="str">
        <f>IF(H35="","",MAX(U$9:U34)+1)</f>
        <v/>
      </c>
      <c r="V35" s="32" t="str">
        <f>IF(G35=PARAMETER!Q$9,PARAMETER!B40&amp;" - "&amp;AD$62,"")</f>
        <v/>
      </c>
      <c r="W35" s="32" t="str">
        <f>IF(H35="x",PARAMETER!B40,W34)</f>
        <v>2. Anionen, Kationen und Elemente</v>
      </c>
      <c r="X35" s="33" t="b">
        <f>ISNUMBER(PARAMETER!K40)</f>
        <v>1</v>
      </c>
      <c r="AD35" s="26" t="s">
        <v>627</v>
      </c>
      <c r="AE35" s="26">
        <f>ROW(PARAMETER!B251)</f>
        <v>251</v>
      </c>
      <c r="AF35" s="77" t="str">
        <f>PARAMETER!J251</f>
        <v>X</v>
      </c>
    </row>
    <row r="36" spans="1:33" s="26" customFormat="1" ht="15.75" customHeight="1" x14ac:dyDescent="0.25">
      <c r="A36" s="150">
        <v>27</v>
      </c>
      <c r="B36" s="34" t="str">
        <f>IF(H36="S",V36,IF(H36="","",IF(PARAMETER!B41='DAkkS Transfer'!W35,"",'DAkkS Transfer'!W36)))</f>
        <v/>
      </c>
      <c r="C36" s="35" t="str">
        <f t="shared" si="5"/>
        <v>DIN 38405-D 1-2: 1985-12</v>
      </c>
      <c r="D36" s="29" t="str">
        <f>IF(PARAMETER!F41="","",PARAMETER!F41)</f>
        <v/>
      </c>
      <c r="E36" s="29" t="str">
        <f>IF(PARAMETER!G41="","",PARAMETER!G41)</f>
        <v/>
      </c>
      <c r="F36" s="36" t="str">
        <f>IF(PARAMETER!H41="","",PARAMETER!H41)</f>
        <v/>
      </c>
      <c r="G36" s="28" t="str">
        <f>IF(PARAMETER!I41="","",PARAMETER!I41)</f>
        <v/>
      </c>
      <c r="H36" s="29" t="str">
        <f>IF(PARAMETER!J41="","",PARAMETER!J41)</f>
        <v/>
      </c>
      <c r="I36" s="151"/>
      <c r="J36" s="151"/>
      <c r="K36" s="151"/>
      <c r="M36" s="32" t="str">
        <f>IF(PARAMETER!E41="","",PARAMETER!E41)</f>
        <v>1985-12</v>
      </c>
      <c r="N36" s="32" t="b">
        <f>IF(LEFT(PARAMETER!C41,6)=$AE$51,TRUE,FALSE)</f>
        <v>1</v>
      </c>
      <c r="O36" s="33">
        <f t="shared" si="1"/>
        <v>12</v>
      </c>
      <c r="P36" s="33">
        <f t="shared" si="2"/>
        <v>14</v>
      </c>
      <c r="Q36" s="33" t="str">
        <f t="shared" si="3"/>
        <v>-2</v>
      </c>
      <c r="R36" s="101"/>
      <c r="S36" s="32" t="str">
        <f>IF(M36="","",PARAMETER!C41&amp;": "&amp;PARAMETER!E41&amp;" ("&amp;PARAMETER!D41&amp;")")</f>
        <v>DIN 38405-1-2: 1985-12 (D 1)</v>
      </c>
      <c r="T36" s="32" t="str">
        <f>IF(R36&lt;&gt;"",R36,IF(N36,LEFT(PARAMETER!C41,9)&amp;"-"&amp;PARAMETER!D41&amp;Q36&amp;": "&amp;'DAkkS Transfer'!M36,S36))</f>
        <v>DIN 38405-D 1-2: 1985-12</v>
      </c>
      <c r="U36" s="33" t="str">
        <f>IF(H36="","",MAX(U$9:U35)+1)</f>
        <v/>
      </c>
      <c r="V36" s="32" t="str">
        <f>IF(G36=PARAMETER!Q$9,PARAMETER!B41&amp;" - "&amp;AD$62,"")</f>
        <v/>
      </c>
      <c r="W36" s="32" t="str">
        <f>IF(H36="x",PARAMETER!B41,W35)</f>
        <v>2. Anionen, Kationen und Elemente</v>
      </c>
      <c r="X36" s="33" t="b">
        <f>ISNUMBER(PARAMETER!K41)</f>
        <v>1</v>
      </c>
      <c r="AD36" s="26" t="s">
        <v>629</v>
      </c>
      <c r="AE36" s="26">
        <f>ROW(PARAMETER!B386)</f>
        <v>386</v>
      </c>
      <c r="AF36" s="77" t="str">
        <f>PARAMETER!J386</f>
        <v>X</v>
      </c>
    </row>
    <row r="37" spans="1:33" s="26" customFormat="1" ht="15.75" customHeight="1" x14ac:dyDescent="0.25">
      <c r="A37" s="150">
        <v>28</v>
      </c>
      <c r="B37" s="34" t="str">
        <f>IF(H37="S",V37,IF(H37="","",IF(PARAMETER!B42='DAkkS Transfer'!W36,"",'DAkkS Transfer'!W37)))</f>
        <v/>
      </c>
      <c r="C37" s="35" t="str">
        <f t="shared" ref="C37:C68" si="6">T37</f>
        <v>DIN EN ISO 10304-1: 2009-07 (D 20)</v>
      </c>
      <c r="D37" s="29" t="str">
        <f>IF(PARAMETER!F42="","",PARAMETER!F42)</f>
        <v/>
      </c>
      <c r="E37" s="29" t="str">
        <f>IF(PARAMETER!G42="","",PARAMETER!G42)</f>
        <v/>
      </c>
      <c r="F37" s="36" t="str">
        <f>IF(PARAMETER!H42="","",PARAMETER!H42)</f>
        <v/>
      </c>
      <c r="G37" s="28" t="str">
        <f>IF(PARAMETER!I42="","",PARAMETER!I42)</f>
        <v/>
      </c>
      <c r="H37" s="29" t="str">
        <f>IF(PARAMETER!J42="","",PARAMETER!J42)</f>
        <v/>
      </c>
      <c r="I37" s="151"/>
      <c r="J37" s="151"/>
      <c r="K37" s="151"/>
      <c r="M37" s="32" t="str">
        <f>IF(PARAMETER!E42="","",PARAMETER!E42)</f>
        <v>2009-07</v>
      </c>
      <c r="N37" s="32" t="b">
        <f>IF(LEFT(PARAMETER!C42,6)=$AE$51,TRUE,FALSE)</f>
        <v>0</v>
      </c>
      <c r="O37" s="33" t="str">
        <f t="shared" si="1"/>
        <v/>
      </c>
      <c r="P37" s="33" t="str">
        <f t="shared" si="2"/>
        <v/>
      </c>
      <c r="Q37" s="33" t="str">
        <f t="shared" si="3"/>
        <v/>
      </c>
      <c r="R37" s="101"/>
      <c r="S37" s="32" t="str">
        <f>IF(M37="","",PARAMETER!C42&amp;": "&amp;PARAMETER!E42&amp;" ("&amp;PARAMETER!D42&amp;")")</f>
        <v>DIN EN ISO 10304-1: 2009-07 (D 20)</v>
      </c>
      <c r="T37" s="32" t="str">
        <f>IF(R37&lt;&gt;"",R37,IF(N37,LEFT(PARAMETER!C42,9)&amp;"-"&amp;PARAMETER!D42&amp;Q37&amp;": "&amp;'DAkkS Transfer'!M37,S37))</f>
        <v>DIN EN ISO 10304-1: 2009-07 (D 20)</v>
      </c>
      <c r="U37" s="33" t="str">
        <f>IF(H37="","",MAX(U$9:U36)+1)</f>
        <v/>
      </c>
      <c r="V37" s="32" t="str">
        <f>IF(G37=PARAMETER!Q$9,PARAMETER!B42&amp;" - "&amp;AD$62,"")</f>
        <v/>
      </c>
      <c r="W37" s="32" t="str">
        <f>IF(H37="x",PARAMETER!B42,W36)</f>
        <v>2. Anionen, Kationen und Elemente</v>
      </c>
      <c r="X37" s="33" t="b">
        <f>ISNUMBER(PARAMETER!K42)</f>
        <v>1</v>
      </c>
      <c r="AF37" s="77" t="str">
        <f>PARAMETER!J412</f>
        <v>X</v>
      </c>
    </row>
    <row r="38" spans="1:33" s="26" customFormat="1" ht="15.75" customHeight="1" x14ac:dyDescent="0.25">
      <c r="A38" s="150">
        <v>29</v>
      </c>
      <c r="B38" s="34" t="str">
        <f>IF(H38="S",V38,IF(H38="","",IF(PARAMETER!B43='DAkkS Transfer'!W37,"",'DAkkS Transfer'!W38)))</f>
        <v/>
      </c>
      <c r="C38" s="35" t="str">
        <f t="shared" si="6"/>
        <v>DIN EN ISO 10304-4: 2024-07 (D 25)</v>
      </c>
      <c r="D38" s="29" t="str">
        <f>IF(PARAMETER!F43="","",PARAMETER!F43)</f>
        <v/>
      </c>
      <c r="E38" s="29" t="str">
        <f>IF(PARAMETER!G43="","",PARAMETER!G43)</f>
        <v/>
      </c>
      <c r="F38" s="36" t="str">
        <f>IF(PARAMETER!H43="","",PARAMETER!H43)</f>
        <v/>
      </c>
      <c r="G38" s="28" t="str">
        <f>IF(PARAMETER!I43="","",PARAMETER!I43)</f>
        <v/>
      </c>
      <c r="H38" s="29" t="str">
        <f>IF(PARAMETER!J43="","",PARAMETER!J43)</f>
        <v/>
      </c>
      <c r="I38" s="151"/>
      <c r="J38" s="151"/>
      <c r="K38" s="151"/>
      <c r="M38" s="32" t="str">
        <f>IF(PARAMETER!E43="","",PARAMETER!E43)</f>
        <v>2024-07</v>
      </c>
      <c r="N38" s="32" t="b">
        <f>IF(LEFT(PARAMETER!C43,6)=$AE$51,TRUE,FALSE)</f>
        <v>0</v>
      </c>
      <c r="O38" s="33" t="str">
        <f t="shared" si="1"/>
        <v/>
      </c>
      <c r="P38" s="33" t="str">
        <f t="shared" si="2"/>
        <v/>
      </c>
      <c r="Q38" s="33" t="str">
        <f t="shared" si="3"/>
        <v/>
      </c>
      <c r="R38" s="101"/>
      <c r="S38" s="32" t="str">
        <f>IF(M38="","",PARAMETER!C43&amp;": "&amp;PARAMETER!E43&amp;" ("&amp;PARAMETER!D43&amp;")")</f>
        <v>DIN EN ISO 10304-4: 2024-07 (D 25)</v>
      </c>
      <c r="T38" s="32" t="str">
        <f>IF(R38&lt;&gt;"",R38,IF(N38,LEFT(PARAMETER!C43,9)&amp;"-"&amp;PARAMETER!D43&amp;Q38&amp;": "&amp;'DAkkS Transfer'!M38,S38))</f>
        <v>DIN EN ISO 10304-4: 2024-07 (D 25)</v>
      </c>
      <c r="U38" s="33" t="str">
        <f>IF(H38="","",MAX(U$9:U37)+1)</f>
        <v/>
      </c>
      <c r="V38" s="32" t="str">
        <f>IF(G38=PARAMETER!Q$9,PARAMETER!B43&amp;" - "&amp;AD$62,"")</f>
        <v/>
      </c>
      <c r="W38" s="32" t="str">
        <f>IF(H38="x",PARAMETER!B43,W37)</f>
        <v>2. Anionen, Kationen und Elemente</v>
      </c>
      <c r="X38" s="33" t="b">
        <f>ISNUMBER(PARAMETER!K43)</f>
        <v>0</v>
      </c>
      <c r="AD38" s="26" t="s">
        <v>630</v>
      </c>
      <c r="AE38" s="26">
        <f>ROW(PARAMETER!B413)</f>
        <v>413</v>
      </c>
      <c r="AF38" s="77" t="str">
        <f>PARAMETER!J413</f>
        <v>X</v>
      </c>
    </row>
    <row r="39" spans="1:33" s="26" customFormat="1" ht="15.75" customHeight="1" x14ac:dyDescent="0.25">
      <c r="A39" s="150">
        <v>30</v>
      </c>
      <c r="B39" s="34" t="str">
        <f>IF(H39="S",V39,IF(H39="","",IF(PARAMETER!B44='DAkkS Transfer'!W38,"",'DAkkS Transfer'!W39)))</f>
        <v/>
      </c>
      <c r="C39" s="35" t="str">
        <f t="shared" si="6"/>
        <v>DIN EN ISO 15682: 2002-01 (D 31)</v>
      </c>
      <c r="D39" s="29" t="str">
        <f>IF(PARAMETER!F44="","",PARAMETER!F44)</f>
        <v/>
      </c>
      <c r="E39" s="29" t="str">
        <f>IF(PARAMETER!G44="","",PARAMETER!G44)</f>
        <v/>
      </c>
      <c r="F39" s="36" t="str">
        <f>IF(PARAMETER!H44="","",PARAMETER!H44)</f>
        <v/>
      </c>
      <c r="G39" s="28" t="str">
        <f>IF(PARAMETER!I44="","",PARAMETER!I44)</f>
        <v/>
      </c>
      <c r="H39" s="29" t="str">
        <f>IF(PARAMETER!J44="","",PARAMETER!J44)</f>
        <v/>
      </c>
      <c r="I39" s="151"/>
      <c r="J39" s="151"/>
      <c r="K39" s="151"/>
      <c r="M39" s="32" t="str">
        <f>IF(PARAMETER!E44="","",PARAMETER!E44)</f>
        <v>2002-01</v>
      </c>
      <c r="N39" s="32" t="b">
        <f>IF(LEFT(PARAMETER!C44,6)=$AE$51,TRUE,FALSE)</f>
        <v>0</v>
      </c>
      <c r="O39" s="33" t="str">
        <f t="shared" si="1"/>
        <v/>
      </c>
      <c r="P39" s="33" t="str">
        <f t="shared" si="2"/>
        <v/>
      </c>
      <c r="Q39" s="33" t="str">
        <f t="shared" si="3"/>
        <v/>
      </c>
      <c r="R39" s="101"/>
      <c r="S39" s="32" t="str">
        <f>IF(M39="","",PARAMETER!C44&amp;": "&amp;PARAMETER!E44&amp;" ("&amp;PARAMETER!D44&amp;")")</f>
        <v>DIN EN ISO 15682: 2002-01 (D 31)</v>
      </c>
      <c r="T39" s="32" t="str">
        <f>IF(R39&lt;&gt;"",R39,IF(N39,LEFT(PARAMETER!C44,9)&amp;"-"&amp;PARAMETER!D44&amp;Q39&amp;": "&amp;'DAkkS Transfer'!M39,S39))</f>
        <v>DIN EN ISO 15682: 2002-01 (D 31)</v>
      </c>
      <c r="U39" s="33" t="str">
        <f>IF(H39="","",MAX(U$9:U38)+1)</f>
        <v/>
      </c>
      <c r="V39" s="32" t="str">
        <f>IF(G39=PARAMETER!Q$9,PARAMETER!B44&amp;" - "&amp;AD$62,"")</f>
        <v/>
      </c>
      <c r="W39" s="32" t="str">
        <f>IF(H39="x",PARAMETER!B44,W38)</f>
        <v>2. Anionen, Kationen und Elemente</v>
      </c>
      <c r="X39" s="33" t="b">
        <f>ISNUMBER(PARAMETER!K44)</f>
        <v>1</v>
      </c>
      <c r="AF39" s="77" t="str">
        <f>PARAMETER!J420</f>
        <v>X</v>
      </c>
    </row>
    <row r="40" spans="1:33" s="26" customFormat="1" ht="15.75" customHeight="1" x14ac:dyDescent="0.25">
      <c r="A40" s="150">
        <v>31</v>
      </c>
      <c r="B40" s="34" t="str">
        <f>IF(H40="S",V40,IF(H40="","",IF(PARAMETER!B45='DAkkS Transfer'!W39,"",'DAkkS Transfer'!W40)))</f>
        <v/>
      </c>
      <c r="C40" s="35" t="str">
        <f t="shared" si="6"/>
        <v>DIN ISO 15923-1: 2014-07 (D 49)</v>
      </c>
      <c r="D40" s="29" t="str">
        <f>IF(PARAMETER!F45="","",PARAMETER!F45)</f>
        <v/>
      </c>
      <c r="E40" s="29" t="str">
        <f>IF(PARAMETER!G45="","",PARAMETER!G45)</f>
        <v/>
      </c>
      <c r="F40" s="36" t="str">
        <f>IF(PARAMETER!H45="","",PARAMETER!H45)</f>
        <v/>
      </c>
      <c r="G40" s="28" t="str">
        <f>IF(PARAMETER!I45="","",PARAMETER!I45)</f>
        <v/>
      </c>
      <c r="H40" s="29" t="str">
        <f>IF(PARAMETER!J45="","",PARAMETER!J45)</f>
        <v/>
      </c>
      <c r="I40" s="151"/>
      <c r="J40" s="151"/>
      <c r="K40" s="151"/>
      <c r="M40" s="32" t="str">
        <f>IF(PARAMETER!E45="","",PARAMETER!E45)</f>
        <v>2014-07</v>
      </c>
      <c r="N40" s="32" t="b">
        <f>IF(LEFT(PARAMETER!C45,6)=$AE$51,TRUE,FALSE)</f>
        <v>0</v>
      </c>
      <c r="O40" s="33" t="str">
        <f t="shared" si="1"/>
        <v/>
      </c>
      <c r="P40" s="33" t="str">
        <f t="shared" si="2"/>
        <v/>
      </c>
      <c r="Q40" s="33" t="str">
        <f t="shared" si="3"/>
        <v/>
      </c>
      <c r="R40" s="101"/>
      <c r="S40" s="32" t="str">
        <f>IF(M40="","",PARAMETER!C45&amp;": "&amp;PARAMETER!E45&amp;" ("&amp;PARAMETER!D45&amp;")")</f>
        <v>DIN ISO 15923-1: 2014-07 (D 49)</v>
      </c>
      <c r="T40" s="32" t="str">
        <f>IF(R40&lt;&gt;"",R40,IF(N40,LEFT(PARAMETER!C45,9)&amp;"-"&amp;PARAMETER!D45&amp;Q40&amp;": "&amp;'DAkkS Transfer'!M40,S40))</f>
        <v>DIN ISO 15923-1: 2014-07 (D 49)</v>
      </c>
      <c r="U40" s="33" t="str">
        <f>IF(H40="","",MAX(U$9:U39)+1)</f>
        <v/>
      </c>
      <c r="V40" s="32" t="str">
        <f>IF(G40=PARAMETER!Q$9,PARAMETER!B45&amp;" - "&amp;AD$62,"")</f>
        <v/>
      </c>
      <c r="W40" s="32" t="str">
        <f>IF(H40="x",PARAMETER!B45,W39)</f>
        <v>2. Anionen, Kationen und Elemente</v>
      </c>
      <c r="X40" s="33" t="b">
        <f>ISNUMBER(PARAMETER!K45)</f>
        <v>1</v>
      </c>
      <c r="AF40" s="77" t="str">
        <f>PARAMETER!J421</f>
        <v>X</v>
      </c>
    </row>
    <row r="41" spans="1:33" s="26" customFormat="1" ht="15.75" customHeight="1" x14ac:dyDescent="0.25">
      <c r="A41" s="150">
        <v>32</v>
      </c>
      <c r="B41" s="34" t="str">
        <f>IF(H41="S",V41,IF(H41="","",IF(PARAMETER!B46='DAkkS Transfer'!W40,"",'DAkkS Transfer'!W41)))</f>
        <v/>
      </c>
      <c r="C41" s="35" t="str">
        <f t="shared" si="6"/>
        <v>DIN ISO 15923-1: 2024-12 (D 49)</v>
      </c>
      <c r="D41" s="29" t="str">
        <f>IF(PARAMETER!F46="","",PARAMETER!F46)</f>
        <v/>
      </c>
      <c r="E41" s="29" t="str">
        <f>IF(PARAMETER!G46="","",PARAMETER!G46)</f>
        <v/>
      </c>
      <c r="F41" s="36" t="str">
        <f>IF(PARAMETER!H46="","",PARAMETER!H46)</f>
        <v/>
      </c>
      <c r="G41" s="28" t="str">
        <f>IF(PARAMETER!I46="","",PARAMETER!I46)</f>
        <v/>
      </c>
      <c r="H41" s="29" t="str">
        <f>IF(PARAMETER!J46="","",PARAMETER!J46)</f>
        <v/>
      </c>
      <c r="I41" s="151"/>
      <c r="J41" s="151"/>
      <c r="K41" s="151"/>
      <c r="M41" s="32" t="str">
        <f>IF(PARAMETER!E46="","",PARAMETER!E46)</f>
        <v>2024-12</v>
      </c>
      <c r="N41" s="32" t="b">
        <f>IF(LEFT(PARAMETER!C46,6)=$AE$51,TRUE,FALSE)</f>
        <v>0</v>
      </c>
      <c r="O41" s="33" t="str">
        <f t="shared" si="1"/>
        <v/>
      </c>
      <c r="P41" s="33" t="str">
        <f t="shared" si="2"/>
        <v/>
      </c>
      <c r="Q41" s="33" t="str">
        <f t="shared" si="3"/>
        <v/>
      </c>
      <c r="R41" s="101"/>
      <c r="S41" s="32" t="str">
        <f>IF(M41="","",PARAMETER!C46&amp;": "&amp;PARAMETER!E46&amp;" ("&amp;PARAMETER!D46&amp;")")</f>
        <v>DIN ISO 15923-1: 2024-12 (D 49)</v>
      </c>
      <c r="T41" s="32" t="str">
        <f>IF(R41&lt;&gt;"",R41,IF(N41,LEFT(PARAMETER!C46,9)&amp;"-"&amp;PARAMETER!D46&amp;Q41&amp;": "&amp;'DAkkS Transfer'!M41,S41))</f>
        <v>DIN ISO 15923-1: 2024-12 (D 49)</v>
      </c>
      <c r="U41" s="33" t="str">
        <f>IF(H41="","",MAX(U$9:U40)+1)</f>
        <v/>
      </c>
      <c r="V41" s="32" t="str">
        <f>IF(G41=PARAMETER!Q$9,PARAMETER!B46&amp;" - "&amp;AD$62,"")</f>
        <v/>
      </c>
      <c r="W41" s="32" t="str">
        <f>IF(H41="x",PARAMETER!B46,W40)</f>
        <v>2. Anionen, Kationen und Elemente</v>
      </c>
      <c r="X41" s="33" t="b">
        <f>ISNUMBER(PARAMETER!K46)</f>
        <v>0</v>
      </c>
    </row>
    <row r="42" spans="1:33" s="26" customFormat="1" ht="15.75" customHeight="1" x14ac:dyDescent="0.25">
      <c r="A42" s="150">
        <v>33</v>
      </c>
      <c r="B42" s="34" t="str">
        <f>IF(H42="S",V42,IF(H42="","",IF(PARAMETER!B47='DAkkS Transfer'!W41,"",'DAkkS Transfer'!W42)))</f>
        <v/>
      </c>
      <c r="C42" s="35" t="str">
        <f t="shared" si="6"/>
        <v>DIN EN ISO 14403-1: 2012-10 (D 2)</v>
      </c>
      <c r="D42" s="29" t="str">
        <f>IF(PARAMETER!F47="","",PARAMETER!F47)</f>
        <v/>
      </c>
      <c r="E42" s="29" t="str">
        <f>IF(PARAMETER!G47="","",PARAMETER!G47)</f>
        <v/>
      </c>
      <c r="F42" s="36" t="str">
        <f>IF(PARAMETER!H47="","",PARAMETER!H47)</f>
        <v/>
      </c>
      <c r="G42" s="28" t="str">
        <f>IF(PARAMETER!I47="","",PARAMETER!I47)</f>
        <v/>
      </c>
      <c r="H42" s="29" t="str">
        <f>IF(PARAMETER!J47="","",PARAMETER!J47)</f>
        <v/>
      </c>
      <c r="I42" s="151"/>
      <c r="J42" s="151"/>
      <c r="K42" s="151"/>
      <c r="M42" s="32" t="str">
        <f>IF(PARAMETER!E47="","",PARAMETER!E47)</f>
        <v>2012-10</v>
      </c>
      <c r="N42" s="32" t="b">
        <f>IF(LEFT(PARAMETER!C47,6)=$AE$51,TRUE,FALSE)</f>
        <v>0</v>
      </c>
      <c r="O42" s="33" t="str">
        <f t="shared" si="1"/>
        <v/>
      </c>
      <c r="P42" s="33" t="str">
        <f t="shared" si="2"/>
        <v/>
      </c>
      <c r="Q42" s="33" t="str">
        <f t="shared" si="3"/>
        <v/>
      </c>
      <c r="R42" s="101"/>
      <c r="S42" s="32" t="str">
        <f>IF(M42="","",PARAMETER!C47&amp;": "&amp;PARAMETER!E47&amp;" ("&amp;PARAMETER!D47&amp;")")</f>
        <v>DIN EN ISO 14403-1: 2012-10 (D 2)</v>
      </c>
      <c r="T42" s="32" t="str">
        <f>IF(R42&lt;&gt;"",R42,IF(N42,LEFT(PARAMETER!C47,9)&amp;"-"&amp;PARAMETER!D47&amp;Q42&amp;": "&amp;'DAkkS Transfer'!M42,S42))</f>
        <v>DIN EN ISO 14403-1: 2012-10 (D 2)</v>
      </c>
      <c r="U42" s="33" t="str">
        <f>IF(H42="","",MAX(U$9:U41)+1)</f>
        <v/>
      </c>
      <c r="V42" s="32" t="str">
        <f>IF(G42=PARAMETER!Q$9,PARAMETER!B47&amp;" - "&amp;AD$62,"")</f>
        <v/>
      </c>
      <c r="W42" s="32" t="str">
        <f>IF(H42="x",PARAMETER!B47,W41)</f>
        <v>2. Anionen, Kationen und Elemente</v>
      </c>
      <c r="X42" s="33" t="b">
        <f>ISNUMBER(PARAMETER!K47)</f>
        <v>1</v>
      </c>
      <c r="AD42" s="73" t="s">
        <v>297</v>
      </c>
      <c r="AE42" s="73"/>
      <c r="AF42" s="73"/>
      <c r="AG42" s="73"/>
    </row>
    <row r="43" spans="1:33" s="26" customFormat="1" ht="15.75" customHeight="1" x14ac:dyDescent="0.25">
      <c r="A43" s="150">
        <v>34</v>
      </c>
      <c r="B43" s="34" t="str">
        <f>IF(H43="S",V43,IF(H43="","",IF(PARAMETER!B48='DAkkS Transfer'!W42,"",'DAkkS Transfer'!W43)))</f>
        <v/>
      </c>
      <c r="C43" s="35" t="str">
        <f t="shared" si="6"/>
        <v>DIN EN ISO 14403-2: 2012-10 (D 3)</v>
      </c>
      <c r="D43" s="29" t="str">
        <f>IF(PARAMETER!F48="","",PARAMETER!F48)</f>
        <v/>
      </c>
      <c r="E43" s="29" t="str">
        <f>IF(PARAMETER!G48="","",PARAMETER!G48)</f>
        <v/>
      </c>
      <c r="F43" s="36" t="str">
        <f>IF(PARAMETER!H48="","",PARAMETER!H48)</f>
        <v/>
      </c>
      <c r="G43" s="28" t="str">
        <f>IF(PARAMETER!I48="","",PARAMETER!I48)</f>
        <v/>
      </c>
      <c r="H43" s="29" t="str">
        <f>IF(PARAMETER!J48="","",PARAMETER!J48)</f>
        <v/>
      </c>
      <c r="I43" s="151"/>
      <c r="J43" s="151"/>
      <c r="K43" s="151"/>
      <c r="M43" s="32" t="str">
        <f>IF(PARAMETER!E48="","",PARAMETER!E48)</f>
        <v>2012-10</v>
      </c>
      <c r="N43" s="32" t="b">
        <f>IF(LEFT(PARAMETER!C48,6)=$AE$51,TRUE,FALSE)</f>
        <v>0</v>
      </c>
      <c r="O43" s="33" t="str">
        <f t="shared" si="1"/>
        <v/>
      </c>
      <c r="P43" s="33" t="str">
        <f t="shared" si="2"/>
        <v/>
      </c>
      <c r="Q43" s="33" t="str">
        <f t="shared" si="3"/>
        <v/>
      </c>
      <c r="R43" s="101"/>
      <c r="S43" s="32" t="str">
        <f>IF(M43="","",PARAMETER!C48&amp;": "&amp;PARAMETER!E48&amp;" ("&amp;PARAMETER!D48&amp;")")</f>
        <v>DIN EN ISO 14403-2: 2012-10 (D 3)</v>
      </c>
      <c r="T43" s="32" t="str">
        <f>IF(R43&lt;&gt;"",R43,IF(N43,LEFT(PARAMETER!C48,9)&amp;"-"&amp;PARAMETER!D48&amp;Q43&amp;": "&amp;'DAkkS Transfer'!M43,S43))</f>
        <v>DIN EN ISO 14403-2: 2012-10 (D 3)</v>
      </c>
      <c r="U43" s="33" t="str">
        <f>IF(H43="","",MAX(U$9:U42)+1)</f>
        <v/>
      </c>
      <c r="V43" s="32" t="str">
        <f>IF(G43=PARAMETER!Q$9,PARAMETER!B48&amp;" - "&amp;AD$62,"")</f>
        <v/>
      </c>
      <c r="W43" s="32" t="str">
        <f>IF(H43="x",PARAMETER!B48,W42)</f>
        <v>2. Anionen, Kationen und Elemente</v>
      </c>
      <c r="X43" s="33" t="b">
        <f>ISNUMBER(PARAMETER!K48)</f>
        <v>1</v>
      </c>
      <c r="AD43" s="26" t="s">
        <v>298</v>
      </c>
      <c r="AF43" s="26" t="s">
        <v>637</v>
      </c>
    </row>
    <row r="44" spans="1:33" s="26" customFormat="1" ht="15.75" customHeight="1" x14ac:dyDescent="0.25">
      <c r="A44" s="150">
        <v>35</v>
      </c>
      <c r="B44" s="34" t="str">
        <f>IF(H44="S",V44,IF(H44="","",IF(PARAMETER!B49='DAkkS Transfer'!W43,"",'DAkkS Transfer'!W44)))</f>
        <v/>
      </c>
      <c r="C44" s="35" t="str">
        <f t="shared" si="6"/>
        <v>DIN 38405-D 7: 2002-04</v>
      </c>
      <c r="D44" s="29" t="str">
        <f>IF(PARAMETER!F49="","",PARAMETER!F49)</f>
        <v/>
      </c>
      <c r="E44" s="29" t="str">
        <f>IF(PARAMETER!G49="","",PARAMETER!G49)</f>
        <v/>
      </c>
      <c r="F44" s="36" t="str">
        <f>IF(PARAMETER!H49="","",PARAMETER!H49)</f>
        <v/>
      </c>
      <c r="G44" s="28" t="str">
        <f>IF(PARAMETER!I49="","",PARAMETER!I49)</f>
        <v/>
      </c>
      <c r="H44" s="29" t="str">
        <f>IF(PARAMETER!J49="","",PARAMETER!J49)</f>
        <v/>
      </c>
      <c r="I44" s="151"/>
      <c r="J44" s="151"/>
      <c r="K44" s="151"/>
      <c r="M44" s="32" t="str">
        <f>IF(PARAMETER!E49="","",PARAMETER!E49)</f>
        <v>2002-04</v>
      </c>
      <c r="N44" s="32" t="b">
        <f>IF(LEFT(PARAMETER!C49,6)=$AE$51,TRUE,FALSE)</f>
        <v>1</v>
      </c>
      <c r="O44" s="33">
        <f t="shared" si="1"/>
        <v>18</v>
      </c>
      <c r="P44" s="33">
        <f t="shared" si="2"/>
        <v>12</v>
      </c>
      <c r="Q44" s="33" t="str">
        <f t="shared" si="3"/>
        <v/>
      </c>
      <c r="R44" s="101"/>
      <c r="S44" s="32" t="str">
        <f>IF(M44="","",PARAMETER!C49&amp;": "&amp;PARAMETER!E49&amp;" ("&amp;PARAMETER!D49&amp;")")</f>
        <v>DIN 38405-7: 2002-04 (D 7)</v>
      </c>
      <c r="T44" s="32" t="str">
        <f>IF(R44&lt;&gt;"",R44,IF(N44,LEFT(PARAMETER!C49,9)&amp;"-"&amp;PARAMETER!D49&amp;Q44&amp;": "&amp;'DAkkS Transfer'!M44,S44))</f>
        <v>DIN 38405-D 7: 2002-04</v>
      </c>
      <c r="U44" s="33" t="str">
        <f>IF(H44="","",MAX(U$9:U43)+1)</f>
        <v/>
      </c>
      <c r="V44" s="32" t="str">
        <f>IF(G44=PARAMETER!Q$9,PARAMETER!B49&amp;" - "&amp;AD$62,"")</f>
        <v/>
      </c>
      <c r="W44" s="32" t="str">
        <f>IF(H44="x",PARAMETER!B49,W43)</f>
        <v>2. Anionen, Kationen und Elemente</v>
      </c>
      <c r="X44" s="33" t="b">
        <f>ISNUMBER(PARAMETER!K49)</f>
        <v>0</v>
      </c>
      <c r="AD44" s="26" t="s">
        <v>604</v>
      </c>
      <c r="AF44" s="26" t="s">
        <v>638</v>
      </c>
    </row>
    <row r="45" spans="1:33" s="26" customFormat="1" ht="15.75" customHeight="1" x14ac:dyDescent="0.25">
      <c r="A45" s="150">
        <v>36</v>
      </c>
      <c r="B45" s="34" t="str">
        <f>IF(H45="S",V45,IF(H45="","",IF(PARAMETER!B50='DAkkS Transfer'!W44,"",'DAkkS Transfer'!W45)))</f>
        <v/>
      </c>
      <c r="C45" s="35" t="str">
        <f t="shared" si="6"/>
        <v>DIN 38405-D 13-2: 1981-02</v>
      </c>
      <c r="D45" s="29" t="str">
        <f>IF(PARAMETER!F50="","",PARAMETER!F50)</f>
        <v/>
      </c>
      <c r="E45" s="29" t="str">
        <f>IF(PARAMETER!G50="","",PARAMETER!G50)</f>
        <v/>
      </c>
      <c r="F45" s="36" t="str">
        <f>IF(PARAMETER!H50="","",PARAMETER!H50)</f>
        <v/>
      </c>
      <c r="G45" s="28" t="str">
        <f>IF(PARAMETER!I50="","",PARAMETER!I50)</f>
        <v/>
      </c>
      <c r="H45" s="29" t="str">
        <f>IF(PARAMETER!J50="","",PARAMETER!J50)</f>
        <v/>
      </c>
      <c r="I45" s="151"/>
      <c r="J45" s="151"/>
      <c r="K45" s="151"/>
      <c r="M45" s="32" t="str">
        <f>IF(PARAMETER!E50="","",PARAMETER!E50)</f>
        <v>1981-02</v>
      </c>
      <c r="N45" s="32" t="b">
        <f>IF(LEFT(PARAMETER!C50,6)=$AE$51,TRUE,FALSE)</f>
        <v>1</v>
      </c>
      <c r="O45" s="33">
        <f t="shared" si="1"/>
        <v>13</v>
      </c>
      <c r="P45" s="33">
        <f t="shared" si="2"/>
        <v>15</v>
      </c>
      <c r="Q45" s="33" t="str">
        <f t="shared" si="3"/>
        <v>-2</v>
      </c>
      <c r="R45" s="101"/>
      <c r="S45" s="32" t="str">
        <f>IF(M45="","",PARAMETER!C50&amp;": "&amp;PARAMETER!E50&amp;" ("&amp;PARAMETER!D50&amp;")")</f>
        <v>DIN 38405-13-2: 1981-02 (D 13)</v>
      </c>
      <c r="T45" s="32" t="str">
        <f>IF(R45&lt;&gt;"",R45,IF(N45,LEFT(PARAMETER!C50,9)&amp;"-"&amp;PARAMETER!D50&amp;Q45&amp;": "&amp;'DAkkS Transfer'!M45,S45))</f>
        <v>DIN 38405-D 13-2: 1981-02</v>
      </c>
      <c r="U45" s="33" t="str">
        <f>IF(H45="","",MAX(U$9:U44)+1)</f>
        <v/>
      </c>
      <c r="V45" s="32" t="str">
        <f>IF(G45=PARAMETER!Q$9,PARAMETER!B50&amp;" - "&amp;AD$62,"")</f>
        <v/>
      </c>
      <c r="W45" s="32" t="str">
        <f>IF(H45="x",PARAMETER!B50,W44)</f>
        <v>2. Anionen, Kationen und Elemente</v>
      </c>
      <c r="X45" s="33" t="b">
        <f>ISNUMBER(PARAMETER!K50)</f>
        <v>1</v>
      </c>
    </row>
    <row r="46" spans="1:33" s="26" customFormat="1" ht="15.75" customHeight="1" x14ac:dyDescent="0.25">
      <c r="A46" s="150">
        <v>37</v>
      </c>
      <c r="B46" s="34" t="str">
        <f>IF(H46="S",V46,IF(H46="","",IF(PARAMETER!B51='DAkkS Transfer'!W45,"",'DAkkS Transfer'!W46)))</f>
        <v/>
      </c>
      <c r="C46" s="35" t="str">
        <f t="shared" si="6"/>
        <v>DIN 38405-D 13-2: 2011-04</v>
      </c>
      <c r="D46" s="29" t="str">
        <f>IF(PARAMETER!F51="","",PARAMETER!F51)</f>
        <v/>
      </c>
      <c r="E46" s="29" t="str">
        <f>IF(PARAMETER!G51="","",PARAMETER!G51)</f>
        <v/>
      </c>
      <c r="F46" s="36" t="str">
        <f>IF(PARAMETER!H51="","",PARAMETER!H51)</f>
        <v/>
      </c>
      <c r="G46" s="28" t="str">
        <f>IF(PARAMETER!I51="","",PARAMETER!I51)</f>
        <v/>
      </c>
      <c r="H46" s="29" t="str">
        <f>IF(PARAMETER!J51="","",PARAMETER!J51)</f>
        <v/>
      </c>
      <c r="I46" s="151"/>
      <c r="J46" s="151"/>
      <c r="K46" s="151"/>
      <c r="M46" s="32" t="str">
        <f>IF(PARAMETER!E51="","",PARAMETER!E51)</f>
        <v>2011-04</v>
      </c>
      <c r="N46" s="32" t="b">
        <f>IF(LEFT(PARAMETER!C51,6)=$AE$51,TRUE,FALSE)</f>
        <v>1</v>
      </c>
      <c r="O46" s="33">
        <f t="shared" si="1"/>
        <v>13</v>
      </c>
      <c r="P46" s="33">
        <f t="shared" si="2"/>
        <v>15</v>
      </c>
      <c r="Q46" s="33" t="str">
        <f t="shared" si="3"/>
        <v>-2</v>
      </c>
      <c r="R46" s="101"/>
      <c r="S46" s="32" t="str">
        <f>IF(M46="","",PARAMETER!C51&amp;": "&amp;PARAMETER!E51&amp;" ("&amp;PARAMETER!D51&amp;")")</f>
        <v>DIN 38405-13-2: 2011-04 (D 13)</v>
      </c>
      <c r="T46" s="32" t="str">
        <f>IF(R46&lt;&gt;"",R46,IF(N46,LEFT(PARAMETER!C51,9)&amp;"-"&amp;PARAMETER!D51&amp;Q46&amp;": "&amp;'DAkkS Transfer'!M46,S46))</f>
        <v>DIN 38405-D 13-2: 2011-04</v>
      </c>
      <c r="U46" s="33" t="str">
        <f>IF(H46="","",MAX(U$9:U45)+1)</f>
        <v/>
      </c>
      <c r="V46" s="32" t="str">
        <f>IF(G46=PARAMETER!Q$9,PARAMETER!B51&amp;" - "&amp;AD$62,"")</f>
        <v/>
      </c>
      <c r="W46" s="32" t="str">
        <f>IF(H46="x",PARAMETER!B51,W45)</f>
        <v>2. Anionen, Kationen und Elemente</v>
      </c>
      <c r="X46" s="33" t="b">
        <f>ISNUMBER(PARAMETER!K51)</f>
        <v>0</v>
      </c>
      <c r="AD46" s="73" t="s">
        <v>300</v>
      </c>
      <c r="AE46" s="74"/>
      <c r="AF46" s="74"/>
      <c r="AG46" s="74"/>
    </row>
    <row r="47" spans="1:33" s="26" customFormat="1" ht="15.75" customHeight="1" x14ac:dyDescent="0.25">
      <c r="A47" s="150">
        <v>38</v>
      </c>
      <c r="B47" s="34" t="str">
        <f>IF(H47="S",V47,IF(H47="","",IF(PARAMETER!B52='DAkkS Transfer'!W46,"",'DAkkS Transfer'!W47)))</f>
        <v/>
      </c>
      <c r="C47" s="35" t="str">
        <f t="shared" si="6"/>
        <v>DIN EN ISO 14403-1: 2012-10 (D 2)</v>
      </c>
      <c r="D47" s="29" t="str">
        <f>IF(PARAMETER!F52="","",PARAMETER!F52)</f>
        <v/>
      </c>
      <c r="E47" s="29" t="str">
        <f>IF(PARAMETER!G52="","",PARAMETER!G52)</f>
        <v/>
      </c>
      <c r="F47" s="36" t="str">
        <f>IF(PARAMETER!H52="","",PARAMETER!H52)</f>
        <v/>
      </c>
      <c r="G47" s="28" t="str">
        <f>IF(PARAMETER!I52="","",PARAMETER!I52)</f>
        <v/>
      </c>
      <c r="H47" s="29" t="str">
        <f>IF(PARAMETER!J52="","",PARAMETER!J52)</f>
        <v/>
      </c>
      <c r="I47" s="151"/>
      <c r="J47" s="151"/>
      <c r="K47" s="151"/>
      <c r="M47" s="32" t="str">
        <f>IF(PARAMETER!E52="","",PARAMETER!E52)</f>
        <v>2012-10</v>
      </c>
      <c r="N47" s="32" t="b">
        <f>IF(LEFT(PARAMETER!C52,6)=$AE$51,TRUE,FALSE)</f>
        <v>0</v>
      </c>
      <c r="O47" s="33" t="str">
        <f t="shared" si="1"/>
        <v/>
      </c>
      <c r="P47" s="33" t="str">
        <f t="shared" si="2"/>
        <v/>
      </c>
      <c r="Q47" s="33" t="str">
        <f t="shared" si="3"/>
        <v/>
      </c>
      <c r="R47" s="101"/>
      <c r="S47" s="32" t="str">
        <f>IF(M47="","",PARAMETER!C52&amp;": "&amp;PARAMETER!E52&amp;" ("&amp;PARAMETER!D52&amp;")")</f>
        <v>DIN EN ISO 14403-1: 2012-10 (D 2)</v>
      </c>
      <c r="T47" s="32" t="str">
        <f>IF(R47&lt;&gt;"",R47,IF(N47,LEFT(PARAMETER!C52,9)&amp;"-"&amp;PARAMETER!D52&amp;Q47&amp;": "&amp;'DAkkS Transfer'!M47,S47))</f>
        <v>DIN EN ISO 14403-1: 2012-10 (D 2)</v>
      </c>
      <c r="U47" s="33" t="str">
        <f>IF(H47="","",MAX(U$9:U46)+1)</f>
        <v/>
      </c>
      <c r="V47" s="32" t="str">
        <f>IF(G47=PARAMETER!Q$9,PARAMETER!B52&amp;" - "&amp;AD$62,"")</f>
        <v/>
      </c>
      <c r="W47" s="32" t="str">
        <f>IF(H47="x",PARAMETER!B52,W46)</f>
        <v>2. Anionen, Kationen und Elemente</v>
      </c>
      <c r="X47" s="33" t="b">
        <f>ISNUMBER(PARAMETER!K52)</f>
        <v>1</v>
      </c>
    </row>
    <row r="48" spans="1:33" s="26" customFormat="1" ht="15.75" customHeight="1" x14ac:dyDescent="0.25">
      <c r="A48" s="150">
        <v>39</v>
      </c>
      <c r="B48" s="34" t="str">
        <f>IF(H48="S",V48,IF(H48="","",IF(PARAMETER!B53='DAkkS Transfer'!W47,"",'DAkkS Transfer'!W48)))</f>
        <v/>
      </c>
      <c r="C48" s="35" t="str">
        <f t="shared" si="6"/>
        <v>DIN EN ISO 14403-2: 2012-10 (D 3)</v>
      </c>
      <c r="D48" s="29" t="str">
        <f>IF(PARAMETER!F53="","",PARAMETER!F53)</f>
        <v/>
      </c>
      <c r="E48" s="29" t="str">
        <f>IF(PARAMETER!G53="","",PARAMETER!G53)</f>
        <v/>
      </c>
      <c r="F48" s="36" t="str">
        <f>IF(PARAMETER!H53="","",PARAMETER!H53)</f>
        <v/>
      </c>
      <c r="G48" s="28" t="str">
        <f>IF(PARAMETER!I53="","",PARAMETER!I53)</f>
        <v/>
      </c>
      <c r="H48" s="29" t="str">
        <f>IF(PARAMETER!J53="","",PARAMETER!J53)</f>
        <v/>
      </c>
      <c r="I48" s="151"/>
      <c r="J48" s="151"/>
      <c r="K48" s="151"/>
      <c r="M48" s="32" t="str">
        <f>IF(PARAMETER!E53="","",PARAMETER!E53)</f>
        <v>2012-10</v>
      </c>
      <c r="N48" s="32" t="b">
        <f>IF(LEFT(PARAMETER!C53,6)=$AE$51,TRUE,FALSE)</f>
        <v>0</v>
      </c>
      <c r="O48" s="33" t="str">
        <f t="shared" si="1"/>
        <v/>
      </c>
      <c r="P48" s="33" t="str">
        <f t="shared" si="2"/>
        <v/>
      </c>
      <c r="Q48" s="33" t="str">
        <f t="shared" si="3"/>
        <v/>
      </c>
      <c r="R48" s="101"/>
      <c r="S48" s="32" t="str">
        <f>IF(M48="","",PARAMETER!C53&amp;": "&amp;PARAMETER!E53&amp;" ("&amp;PARAMETER!D53&amp;")")</f>
        <v>DIN EN ISO 14403-2: 2012-10 (D 3)</v>
      </c>
      <c r="T48" s="32" t="str">
        <f>IF(R48&lt;&gt;"",R48,IF(N48,LEFT(PARAMETER!C53,9)&amp;"-"&amp;PARAMETER!D53&amp;Q48&amp;": "&amp;'DAkkS Transfer'!M48,S48))</f>
        <v>DIN EN ISO 14403-2: 2012-10 (D 3)</v>
      </c>
      <c r="U48" s="33" t="str">
        <f>IF(H48="","",MAX(U$9:U47)+1)</f>
        <v/>
      </c>
      <c r="V48" s="32" t="str">
        <f>IF(G48=PARAMETER!Q$9,PARAMETER!B53&amp;" - "&amp;AD$62,"")</f>
        <v/>
      </c>
      <c r="W48" s="32" t="str">
        <f>IF(H48="x",PARAMETER!B53,W47)</f>
        <v>2. Anionen, Kationen und Elemente</v>
      </c>
      <c r="X48" s="33" t="b">
        <f>ISNUMBER(PARAMETER!K53)</f>
        <v>1</v>
      </c>
      <c r="AD48" s="26" t="s">
        <v>544</v>
      </c>
      <c r="AE48" s="26" t="s">
        <v>589</v>
      </c>
    </row>
    <row r="49" spans="1:33" s="26" customFormat="1" ht="15.75" customHeight="1" x14ac:dyDescent="0.25">
      <c r="A49" s="150">
        <v>40</v>
      </c>
      <c r="B49" s="34" t="str">
        <f>IF(H49="S",V49,IF(H49="","",IF(PARAMETER!B54='DAkkS Transfer'!W48,"",'DAkkS Transfer'!W49)))</f>
        <v/>
      </c>
      <c r="C49" s="35" t="str">
        <f t="shared" si="6"/>
        <v>DIN 38405-D 13-1: 1981-02</v>
      </c>
      <c r="D49" s="29" t="str">
        <f>IF(PARAMETER!F54="","",PARAMETER!F54)</f>
        <v/>
      </c>
      <c r="E49" s="29" t="str">
        <f>IF(PARAMETER!G54="","",PARAMETER!G54)</f>
        <v/>
      </c>
      <c r="F49" s="36" t="str">
        <f>IF(PARAMETER!H54="","",PARAMETER!H54)</f>
        <v/>
      </c>
      <c r="G49" s="28" t="str">
        <f>IF(PARAMETER!I54="","",PARAMETER!I54)</f>
        <v/>
      </c>
      <c r="H49" s="29" t="str">
        <f>IF(PARAMETER!J54="","",PARAMETER!J54)</f>
        <v/>
      </c>
      <c r="I49" s="151"/>
      <c r="J49" s="151"/>
      <c r="K49" s="151"/>
      <c r="M49" s="32" t="str">
        <f>IF(PARAMETER!E54="","",PARAMETER!E54)</f>
        <v>1981-02</v>
      </c>
      <c r="N49" s="32" t="b">
        <f>IF(LEFT(PARAMETER!C54,6)=$AE$51,TRUE,FALSE)</f>
        <v>1</v>
      </c>
      <c r="O49" s="33">
        <f t="shared" si="1"/>
        <v>13</v>
      </c>
      <c r="P49" s="33">
        <f t="shared" si="2"/>
        <v>15</v>
      </c>
      <c r="Q49" s="33" t="str">
        <f t="shared" si="3"/>
        <v>-1</v>
      </c>
      <c r="R49" s="101"/>
      <c r="S49" s="32" t="str">
        <f>IF(M49="","",PARAMETER!C54&amp;": "&amp;PARAMETER!E54&amp;" ("&amp;PARAMETER!D54&amp;")")</f>
        <v>DIN 38405-13-1: 1981-02 (D 13)</v>
      </c>
      <c r="T49" s="32" t="str">
        <f>IF(R49&lt;&gt;"",R49,IF(N49,LEFT(PARAMETER!C54,9)&amp;"-"&amp;PARAMETER!D54&amp;Q49&amp;": "&amp;'DAkkS Transfer'!M49,S49))</f>
        <v>DIN 38405-D 13-1: 1981-02</v>
      </c>
      <c r="U49" s="33" t="str">
        <f>IF(H49="","",MAX(U$9:U48)+1)</f>
        <v/>
      </c>
      <c r="V49" s="32" t="str">
        <f>IF(G49=PARAMETER!Q$9,PARAMETER!B54&amp;" - "&amp;AD$62,"")</f>
        <v/>
      </c>
      <c r="W49" s="32" t="str">
        <f>IF(H49="x",PARAMETER!B54,W48)</f>
        <v>2. Anionen, Kationen und Elemente</v>
      </c>
      <c r="X49" s="33" t="b">
        <f>ISNUMBER(PARAMETER!K54)</f>
        <v>1</v>
      </c>
      <c r="AD49" s="26" t="s">
        <v>83</v>
      </c>
      <c r="AE49" s="26" t="s">
        <v>543</v>
      </c>
    </row>
    <row r="50" spans="1:33" s="26" customFormat="1" ht="15.75" customHeight="1" x14ac:dyDescent="0.25">
      <c r="A50" s="150">
        <v>41</v>
      </c>
      <c r="B50" s="34" t="str">
        <f>IF(H50="S",V50,IF(H50="","",IF(PARAMETER!B55='DAkkS Transfer'!W49,"",'DAkkS Transfer'!W50)))</f>
        <v/>
      </c>
      <c r="C50" s="35" t="str">
        <f t="shared" si="6"/>
        <v>DIN 38405-D 13-1: 2011-04</v>
      </c>
      <c r="D50" s="29" t="str">
        <f>IF(PARAMETER!F55="","",PARAMETER!F55)</f>
        <v/>
      </c>
      <c r="E50" s="29" t="str">
        <f>IF(PARAMETER!G55="","",PARAMETER!G55)</f>
        <v/>
      </c>
      <c r="F50" s="36" t="str">
        <f>IF(PARAMETER!H55="","",PARAMETER!H55)</f>
        <v/>
      </c>
      <c r="G50" s="28" t="str">
        <f>IF(PARAMETER!I55="","",PARAMETER!I55)</f>
        <v/>
      </c>
      <c r="H50" s="29" t="str">
        <f>IF(PARAMETER!J55="","",PARAMETER!J55)</f>
        <v/>
      </c>
      <c r="I50" s="151"/>
      <c r="J50" s="151"/>
      <c r="K50" s="151"/>
      <c r="M50" s="32" t="str">
        <f>IF(PARAMETER!E55="","",PARAMETER!E55)</f>
        <v>2011-04</v>
      </c>
      <c r="N50" s="32" t="b">
        <f>IF(LEFT(PARAMETER!C55,6)=$AE$51,TRUE,FALSE)</f>
        <v>1</v>
      </c>
      <c r="O50" s="33">
        <f t="shared" si="1"/>
        <v>13</v>
      </c>
      <c r="P50" s="33">
        <f t="shared" si="2"/>
        <v>15</v>
      </c>
      <c r="Q50" s="33" t="str">
        <f t="shared" si="3"/>
        <v>-1</v>
      </c>
      <c r="R50" s="101"/>
      <c r="S50" s="32" t="str">
        <f>IF(M50="","",PARAMETER!C55&amp;": "&amp;PARAMETER!E55&amp;" ("&amp;PARAMETER!D55&amp;")")</f>
        <v>DIN 38405-13-1: 2011-04 (D 13)</v>
      </c>
      <c r="T50" s="32" t="str">
        <f>IF(R50&lt;&gt;"",R50,IF(N50,LEFT(PARAMETER!C55,9)&amp;"-"&amp;PARAMETER!D55&amp;Q50&amp;": "&amp;'DAkkS Transfer'!M50,S50))</f>
        <v>DIN 38405-D 13-1: 2011-04</v>
      </c>
      <c r="U50" s="33" t="str">
        <f>IF(H50="","",MAX(U$9:U49)+1)</f>
        <v/>
      </c>
      <c r="V50" s="32" t="str">
        <f>IF(G50=PARAMETER!Q$9,PARAMETER!B55&amp;" - "&amp;AD$62,"")</f>
        <v/>
      </c>
      <c r="W50" s="32" t="str">
        <f>IF(H50="x",PARAMETER!B55,W49)</f>
        <v>2. Anionen, Kationen und Elemente</v>
      </c>
      <c r="X50" s="33" t="b">
        <f>ISNUMBER(PARAMETER!K55)</f>
        <v>0</v>
      </c>
    </row>
    <row r="51" spans="1:33" s="26" customFormat="1" ht="15.75" customHeight="1" x14ac:dyDescent="0.25">
      <c r="A51" s="150">
        <v>42</v>
      </c>
      <c r="B51" s="34" t="str">
        <f>IF(H51="S",V51,IF(H51="","",IF(PARAMETER!B56='DAkkS Transfer'!W50,"",'DAkkS Transfer'!W51)))</f>
        <v/>
      </c>
      <c r="C51" s="35" t="str">
        <f t="shared" si="6"/>
        <v>DIN 38405-D 7: 2002-04</v>
      </c>
      <c r="D51" s="29" t="str">
        <f>IF(PARAMETER!F56="","",PARAMETER!F56)</f>
        <v/>
      </c>
      <c r="E51" s="29" t="str">
        <f>IF(PARAMETER!G56="","",PARAMETER!G56)</f>
        <v/>
      </c>
      <c r="F51" s="36" t="str">
        <f>IF(PARAMETER!H56="","",PARAMETER!H56)</f>
        <v/>
      </c>
      <c r="G51" s="28" t="str">
        <f>IF(PARAMETER!I56="","",PARAMETER!I56)</f>
        <v/>
      </c>
      <c r="H51" s="29" t="str">
        <f>IF(PARAMETER!J56="","",PARAMETER!J56)</f>
        <v/>
      </c>
      <c r="I51" s="151"/>
      <c r="J51" s="151"/>
      <c r="K51" s="151"/>
      <c r="M51" s="32" t="str">
        <f>IF(PARAMETER!E56="","",PARAMETER!E56)</f>
        <v>2002-04</v>
      </c>
      <c r="N51" s="32" t="b">
        <f>IF(LEFT(PARAMETER!C56,6)=$AE$51,TRUE,FALSE)</f>
        <v>1</v>
      </c>
      <c r="O51" s="33">
        <f t="shared" si="1"/>
        <v>18</v>
      </c>
      <c r="P51" s="33">
        <f t="shared" si="2"/>
        <v>12</v>
      </c>
      <c r="Q51" s="33" t="str">
        <f t="shared" si="3"/>
        <v/>
      </c>
      <c r="R51" s="101"/>
      <c r="S51" s="32" t="str">
        <f>IF(M51="","",PARAMETER!C56&amp;": "&amp;PARAMETER!E56&amp;" ("&amp;PARAMETER!D56&amp;")")</f>
        <v>DIN 38405-7: 2002-04 (D 7)</v>
      </c>
      <c r="T51" s="32" t="str">
        <f>IF(R51&lt;&gt;"",R51,IF(N51,LEFT(PARAMETER!C56,9)&amp;"-"&amp;PARAMETER!D56&amp;Q51&amp;": "&amp;'DAkkS Transfer'!M51,S51))</f>
        <v>DIN 38405-D 7: 2002-04</v>
      </c>
      <c r="U51" s="33" t="str">
        <f>IF(H51="","",MAX(U$9:U50)+1)</f>
        <v/>
      </c>
      <c r="V51" s="32" t="str">
        <f>IF(G51=PARAMETER!Q$9,PARAMETER!B56&amp;" - "&amp;AD$62,"")</f>
        <v/>
      </c>
      <c r="W51" s="32" t="str">
        <f>IF(H51="x",PARAMETER!B56,W50)</f>
        <v>2. Anionen, Kationen und Elemente</v>
      </c>
      <c r="X51" s="33" t="b">
        <f>ISNUMBER(PARAMETER!K56)</f>
        <v>0</v>
      </c>
      <c r="AD51" s="73" t="s">
        <v>309</v>
      </c>
      <c r="AE51" s="89" t="s">
        <v>308</v>
      </c>
    </row>
    <row r="52" spans="1:33" s="26" customFormat="1" ht="15.75" customHeight="1" x14ac:dyDescent="0.25">
      <c r="A52" s="150">
        <v>43</v>
      </c>
      <c r="B52" s="34" t="str">
        <f>IF(H52="S",V52,IF(H52="","",IF(PARAMETER!B57='DAkkS Transfer'!W51,"",'DAkkS Transfer'!W52)))</f>
        <v/>
      </c>
      <c r="C52" s="35" t="str">
        <f t="shared" si="6"/>
        <v>DIN 38405-D 4-2: 1985-07</v>
      </c>
      <c r="D52" s="29" t="str">
        <f>IF(PARAMETER!F57="","",PARAMETER!F57)</f>
        <v/>
      </c>
      <c r="E52" s="29" t="str">
        <f>IF(PARAMETER!G57="","",PARAMETER!G57)</f>
        <v/>
      </c>
      <c r="F52" s="36" t="str">
        <f>IF(PARAMETER!H57="","",PARAMETER!H57)</f>
        <v/>
      </c>
      <c r="G52" s="28" t="str">
        <f>IF(PARAMETER!I57="","",PARAMETER!I57)</f>
        <v/>
      </c>
      <c r="H52" s="29" t="str">
        <f>IF(PARAMETER!J57="","",PARAMETER!J57)</f>
        <v/>
      </c>
      <c r="I52" s="151"/>
      <c r="J52" s="151"/>
      <c r="K52" s="151"/>
      <c r="M52" s="32" t="str">
        <f>IF(PARAMETER!E57="","",PARAMETER!E57)</f>
        <v>1985-07</v>
      </c>
      <c r="N52" s="32" t="b">
        <f>IF(LEFT(PARAMETER!C57,6)=$AE$51,TRUE,FALSE)</f>
        <v>1</v>
      </c>
      <c r="O52" s="33">
        <f t="shared" si="1"/>
        <v>12</v>
      </c>
      <c r="P52" s="33">
        <f t="shared" si="2"/>
        <v>14</v>
      </c>
      <c r="Q52" s="33" t="str">
        <f t="shared" si="3"/>
        <v>-2</v>
      </c>
      <c r="R52" s="101"/>
      <c r="S52" s="32" t="str">
        <f>IF(M52="","",PARAMETER!C57&amp;": "&amp;PARAMETER!E57&amp;" ("&amp;PARAMETER!D57&amp;")")</f>
        <v>DIN 38405-4-2: 1985-07 (D 4)</v>
      </c>
      <c r="T52" s="32" t="str">
        <f>IF(R52&lt;&gt;"",R52,IF(N52,LEFT(PARAMETER!C57,9)&amp;"-"&amp;PARAMETER!D57&amp;Q52&amp;": "&amp;'DAkkS Transfer'!M52,S52))</f>
        <v>DIN 38405-D 4-2: 1985-07</v>
      </c>
      <c r="U52" s="33" t="str">
        <f>IF(H52="","",MAX(U$9:U51)+1)</f>
        <v/>
      </c>
      <c r="V52" s="32" t="str">
        <f>IF(G52=PARAMETER!Q$9,PARAMETER!B57&amp;" - "&amp;AD$62,"")</f>
        <v/>
      </c>
      <c r="W52" s="32" t="str">
        <f>IF(H52="x",PARAMETER!B57,W51)</f>
        <v>2. Anionen, Kationen und Elemente</v>
      </c>
      <c r="X52" s="33" t="b">
        <f>ISNUMBER(PARAMETER!K57)</f>
        <v>1</v>
      </c>
      <c r="AD52" s="26" t="s">
        <v>542</v>
      </c>
    </row>
    <row r="53" spans="1:33" s="26" customFormat="1" ht="15.75" customHeight="1" x14ac:dyDescent="0.25">
      <c r="A53" s="150">
        <v>44</v>
      </c>
      <c r="B53" s="34" t="str">
        <f>IF(H53="S",V53,IF(H53="","",IF(PARAMETER!B58='DAkkS Transfer'!W52,"",'DAkkS Transfer'!W53)))</f>
        <v/>
      </c>
      <c r="C53" s="35" t="str">
        <f t="shared" si="6"/>
        <v>DIN 38405-D 9: 2011-09</v>
      </c>
      <c r="D53" s="29" t="str">
        <f>IF(PARAMETER!F58="","",PARAMETER!F58)</f>
        <v/>
      </c>
      <c r="E53" s="29" t="str">
        <f>IF(PARAMETER!G58="","",PARAMETER!G58)</f>
        <v/>
      </c>
      <c r="F53" s="36" t="str">
        <f>IF(PARAMETER!H58="","",PARAMETER!H58)</f>
        <v/>
      </c>
      <c r="G53" s="28" t="str">
        <f>IF(PARAMETER!I58="","",PARAMETER!I58)</f>
        <v/>
      </c>
      <c r="H53" s="29" t="str">
        <f>IF(PARAMETER!J58="","",PARAMETER!J58)</f>
        <v/>
      </c>
      <c r="I53" s="151"/>
      <c r="J53" s="151"/>
      <c r="K53" s="151"/>
      <c r="M53" s="32" t="str">
        <f>IF(PARAMETER!E58="","",PARAMETER!E58)</f>
        <v>2011-09</v>
      </c>
      <c r="N53" s="32" t="b">
        <f>IF(LEFT(PARAMETER!C58,6)=$AE$51,TRUE,FALSE)</f>
        <v>1</v>
      </c>
      <c r="O53" s="33">
        <f t="shared" si="1"/>
        <v>18</v>
      </c>
      <c r="P53" s="33">
        <f t="shared" si="2"/>
        <v>12</v>
      </c>
      <c r="Q53" s="33" t="str">
        <f t="shared" si="3"/>
        <v/>
      </c>
      <c r="R53" s="101"/>
      <c r="S53" s="32" t="str">
        <f>IF(M53="","",PARAMETER!C58&amp;": "&amp;PARAMETER!E58&amp;" ("&amp;PARAMETER!D58&amp;")")</f>
        <v>DIN 38405-9: 2011-09 (D 9)</v>
      </c>
      <c r="T53" s="32" t="str">
        <f>IF(R53&lt;&gt;"",R53,IF(N53,LEFT(PARAMETER!C58,9)&amp;"-"&amp;PARAMETER!D58&amp;Q53&amp;": "&amp;'DAkkS Transfer'!M53,S53))</f>
        <v>DIN 38405-D 9: 2011-09</v>
      </c>
      <c r="U53" s="33" t="str">
        <f>IF(H53="","",MAX(U$9:U52)+1)</f>
        <v/>
      </c>
      <c r="V53" s="32" t="str">
        <f>IF(G53=PARAMETER!Q$9,PARAMETER!B58&amp;" - "&amp;AD$62,"")</f>
        <v/>
      </c>
      <c r="W53" s="32" t="str">
        <f>IF(H53="x",PARAMETER!B58,W52)</f>
        <v>2. Anionen, Kationen und Elemente</v>
      </c>
      <c r="X53" s="33" t="b">
        <f>ISNUMBER(PARAMETER!K58)</f>
        <v>1</v>
      </c>
    </row>
    <row r="54" spans="1:33" s="26" customFormat="1" ht="15.75" customHeight="1" x14ac:dyDescent="0.25">
      <c r="A54" s="150">
        <v>45</v>
      </c>
      <c r="B54" s="34" t="str">
        <f>IF(H54="S",V54,IF(H54="","",IF(PARAMETER!B59='DAkkS Transfer'!W53,"",'DAkkS Transfer'!W54)))</f>
        <v/>
      </c>
      <c r="C54" s="35" t="str">
        <f t="shared" si="6"/>
        <v>DIN EN ISO 10304-1: 2009-07 (D 20)</v>
      </c>
      <c r="D54" s="29" t="str">
        <f>IF(PARAMETER!F59="","",PARAMETER!F59)</f>
        <v/>
      </c>
      <c r="E54" s="29" t="str">
        <f>IF(PARAMETER!G59="","",PARAMETER!G59)</f>
        <v/>
      </c>
      <c r="F54" s="36" t="str">
        <f>IF(PARAMETER!H59="","",PARAMETER!H59)</f>
        <v/>
      </c>
      <c r="G54" s="28" t="str">
        <f>IF(PARAMETER!I59="","",PARAMETER!I59)</f>
        <v/>
      </c>
      <c r="H54" s="29" t="str">
        <f>IF(PARAMETER!J59="","",PARAMETER!J59)</f>
        <v/>
      </c>
      <c r="I54" s="151"/>
      <c r="J54" s="151"/>
      <c r="K54" s="151"/>
      <c r="M54" s="32" t="str">
        <f>IF(PARAMETER!E59="","",PARAMETER!E59)</f>
        <v>2009-07</v>
      </c>
      <c r="N54" s="32" t="b">
        <f>IF(LEFT(PARAMETER!C59,6)=$AE$51,TRUE,FALSE)</f>
        <v>0</v>
      </c>
      <c r="O54" s="33" t="str">
        <f t="shared" si="1"/>
        <v/>
      </c>
      <c r="P54" s="33" t="str">
        <f t="shared" si="2"/>
        <v/>
      </c>
      <c r="Q54" s="33" t="str">
        <f t="shared" si="3"/>
        <v/>
      </c>
      <c r="R54" s="101"/>
      <c r="S54" s="32" t="str">
        <f>IF(M54="","",PARAMETER!C59&amp;": "&amp;PARAMETER!E59&amp;" ("&amp;PARAMETER!D59&amp;")")</f>
        <v>DIN EN ISO 10304-1: 2009-07 (D 20)</v>
      </c>
      <c r="T54" s="32" t="str">
        <f>IF(R54&lt;&gt;"",R54,IF(N54,LEFT(PARAMETER!C59,9)&amp;"-"&amp;PARAMETER!D59&amp;Q54&amp;": "&amp;'DAkkS Transfer'!M54,S54))</f>
        <v>DIN EN ISO 10304-1: 2009-07 (D 20)</v>
      </c>
      <c r="U54" s="33" t="str">
        <f>IF(H54="","",MAX(U$9:U53)+1)</f>
        <v/>
      </c>
      <c r="V54" s="32" t="str">
        <f>IF(G54=PARAMETER!Q$9,PARAMETER!B59&amp;" - "&amp;AD$62,"")</f>
        <v/>
      </c>
      <c r="W54" s="32" t="str">
        <f>IF(H54="x",PARAMETER!B59,W53)</f>
        <v>2. Anionen, Kationen und Elemente</v>
      </c>
      <c r="X54" s="33" t="b">
        <f>ISNUMBER(PARAMETER!K59)</f>
        <v>1</v>
      </c>
      <c r="AD54" s="73" t="s">
        <v>557</v>
      </c>
      <c r="AE54" s="74"/>
      <c r="AF54" s="74"/>
      <c r="AG54" s="74"/>
    </row>
    <row r="55" spans="1:33" s="26" customFormat="1" ht="15.75" customHeight="1" x14ac:dyDescent="0.25">
      <c r="A55" s="150">
        <v>46</v>
      </c>
      <c r="B55" s="34" t="str">
        <f>IF(H55="S",V55,IF(H55="","",IF(PARAMETER!B60='DAkkS Transfer'!W54,"",'DAkkS Transfer'!W55)))</f>
        <v/>
      </c>
      <c r="C55" s="35" t="str">
        <f t="shared" si="6"/>
        <v>DIN EN ISO 13395: 1996-12 (D 28)</v>
      </c>
      <c r="D55" s="29" t="str">
        <f>IF(PARAMETER!F60="","",PARAMETER!F60)</f>
        <v/>
      </c>
      <c r="E55" s="29" t="str">
        <f>IF(PARAMETER!G60="","",PARAMETER!G60)</f>
        <v/>
      </c>
      <c r="F55" s="36" t="str">
        <f>IF(PARAMETER!H60="","",PARAMETER!H60)</f>
        <v/>
      </c>
      <c r="G55" s="28" t="str">
        <f>IF(PARAMETER!I60="","",PARAMETER!I60)</f>
        <v/>
      </c>
      <c r="H55" s="29" t="str">
        <f>IF(PARAMETER!J60="","",PARAMETER!J60)</f>
        <v/>
      </c>
      <c r="I55" s="151"/>
      <c r="J55" s="151"/>
      <c r="K55" s="151"/>
      <c r="M55" s="32" t="str">
        <f>IF(PARAMETER!E60="","",PARAMETER!E60)</f>
        <v>1996-12</v>
      </c>
      <c r="N55" s="32" t="b">
        <f>IF(LEFT(PARAMETER!C60,6)=$AE$51,TRUE,FALSE)</f>
        <v>0</v>
      </c>
      <c r="O55" s="33" t="str">
        <f t="shared" si="1"/>
        <v/>
      </c>
      <c r="P55" s="33" t="str">
        <f t="shared" si="2"/>
        <v/>
      </c>
      <c r="Q55" s="33" t="str">
        <f t="shared" si="3"/>
        <v/>
      </c>
      <c r="R55" s="101"/>
      <c r="S55" s="32" t="str">
        <f>IF(M55="","",PARAMETER!C60&amp;": "&amp;PARAMETER!E60&amp;" ("&amp;PARAMETER!D60&amp;")")</f>
        <v>DIN EN ISO 13395: 1996-12 (D 28)</v>
      </c>
      <c r="T55" s="32" t="str">
        <f>IF(R55&lt;&gt;"",R55,IF(N55,LEFT(PARAMETER!C60,9)&amp;"-"&amp;PARAMETER!D60&amp;Q55&amp;": "&amp;'DAkkS Transfer'!M55,S55))</f>
        <v>DIN EN ISO 13395: 1996-12 (D 28)</v>
      </c>
      <c r="U55" s="33" t="str">
        <f>IF(H55="","",MAX(U$9:U54)+1)</f>
        <v/>
      </c>
      <c r="V55" s="32" t="str">
        <f>IF(G55=PARAMETER!Q$9,PARAMETER!B60&amp;" - "&amp;AD$62,"")</f>
        <v/>
      </c>
      <c r="W55" s="32" t="str">
        <f>IF(H55="x",PARAMETER!B60,W54)</f>
        <v>2. Anionen, Kationen und Elemente</v>
      </c>
      <c r="X55" s="33" t="b">
        <f>ISNUMBER(PARAMETER!K60)</f>
        <v>1</v>
      </c>
      <c r="AD55" s="26" t="s">
        <v>298</v>
      </c>
      <c r="AF55" s="90" t="s">
        <v>590</v>
      </c>
    </row>
    <row r="56" spans="1:33" s="26" customFormat="1" ht="15.75" customHeight="1" x14ac:dyDescent="0.25">
      <c r="A56" s="77">
        <v>47</v>
      </c>
      <c r="B56" s="34" t="str">
        <f>IF(H56="S",V56,IF(H56="","",IF(PARAMETER!B61='DAkkS Transfer'!W55,"",'DAkkS Transfer'!W56)))</f>
        <v/>
      </c>
      <c r="C56" s="35" t="str">
        <f t="shared" si="6"/>
        <v>DIN 38405-D 29: 1994-11</v>
      </c>
      <c r="D56" s="29" t="str">
        <f>IF(PARAMETER!F61="","",PARAMETER!F61)</f>
        <v/>
      </c>
      <c r="E56" s="29" t="str">
        <f>IF(PARAMETER!G61="","",PARAMETER!G61)</f>
        <v/>
      </c>
      <c r="F56" s="36" t="str">
        <f>IF(PARAMETER!H61="","",PARAMETER!H61)</f>
        <v/>
      </c>
      <c r="G56" s="28" t="str">
        <f>IF(PARAMETER!I61="","",PARAMETER!I61)</f>
        <v/>
      </c>
      <c r="H56" s="29" t="str">
        <f>IF(PARAMETER!J61="","",PARAMETER!J61)</f>
        <v/>
      </c>
      <c r="M56" s="32" t="str">
        <f>IF(PARAMETER!E61="","",PARAMETER!E61)</f>
        <v>1994-11</v>
      </c>
      <c r="N56" s="32" t="b">
        <f>IF(LEFT(PARAMETER!C61,6)=$AE$51,TRUE,FALSE)</f>
        <v>1</v>
      </c>
      <c r="O56" s="33">
        <f t="shared" si="1"/>
        <v>19</v>
      </c>
      <c r="P56" s="33">
        <f t="shared" si="2"/>
        <v>13</v>
      </c>
      <c r="Q56" s="33" t="str">
        <f t="shared" si="3"/>
        <v/>
      </c>
      <c r="R56" s="101"/>
      <c r="S56" s="32" t="str">
        <f>IF(M56="","",PARAMETER!C61&amp;": "&amp;PARAMETER!E61&amp;" ("&amp;PARAMETER!D61&amp;")")</f>
        <v>DIN 38405-29: 1994-11 (D 29)</v>
      </c>
      <c r="T56" s="32" t="str">
        <f>IF(R56&lt;&gt;"",R56,IF(N56,LEFT(PARAMETER!C61,9)&amp;"-"&amp;PARAMETER!D61&amp;Q56&amp;": "&amp;'DAkkS Transfer'!M56,S56))</f>
        <v>DIN 38405-D 29: 1994-11</v>
      </c>
      <c r="U56" s="33" t="str">
        <f>IF(H56="","",MAX(U$9:U55)+1)</f>
        <v/>
      </c>
      <c r="V56" s="32" t="str">
        <f>IF(G56=PARAMETER!Q$9,PARAMETER!B61&amp;" - "&amp;AD$62,"")</f>
        <v/>
      </c>
      <c r="W56" s="32" t="str">
        <f>IF(H56="x",PARAMETER!B61,W55)</f>
        <v>2. Anionen, Kationen und Elemente</v>
      </c>
      <c r="X56" s="33" t="b">
        <f>ISNUMBER(PARAMETER!K61)</f>
        <v>0</v>
      </c>
      <c r="AD56" s="26" t="s">
        <v>604</v>
      </c>
      <c r="AF56" s="26" t="s">
        <v>605</v>
      </c>
    </row>
    <row r="57" spans="1:33" s="26" customFormat="1" ht="15.75" customHeight="1" x14ac:dyDescent="0.25">
      <c r="A57" s="77">
        <v>48</v>
      </c>
      <c r="B57" s="34" t="str">
        <f>IF(H57="S",V57,IF(H57="","",IF(PARAMETER!B62='DAkkS Transfer'!W56,"",'DAkkS Transfer'!W57)))</f>
        <v/>
      </c>
      <c r="C57" s="35" t="str">
        <f t="shared" si="6"/>
        <v>DIN EN ISO 15923-1: 2014-07 (D 49)</v>
      </c>
      <c r="D57" s="29" t="str">
        <f>IF(PARAMETER!F62="","",PARAMETER!F62)</f>
        <v/>
      </c>
      <c r="E57" s="29" t="str">
        <f>IF(PARAMETER!G62="","",PARAMETER!G62)</f>
        <v/>
      </c>
      <c r="F57" s="36" t="str">
        <f>IF(PARAMETER!H62="","",PARAMETER!H62)</f>
        <v/>
      </c>
      <c r="G57" s="28" t="str">
        <f>IF(PARAMETER!I62="","",PARAMETER!I62)</f>
        <v/>
      </c>
      <c r="H57" s="29" t="str">
        <f>IF(PARAMETER!J62="","",PARAMETER!J62)</f>
        <v/>
      </c>
      <c r="M57" s="32" t="str">
        <f>IF(PARAMETER!E62="","",PARAMETER!E62)</f>
        <v>2014-07</v>
      </c>
      <c r="N57" s="32" t="b">
        <f>IF(LEFT(PARAMETER!C62,6)=$AE$51,TRUE,FALSE)</f>
        <v>0</v>
      </c>
      <c r="O57" s="33" t="str">
        <f t="shared" si="1"/>
        <v/>
      </c>
      <c r="P57" s="33" t="str">
        <f t="shared" si="2"/>
        <v/>
      </c>
      <c r="Q57" s="33" t="str">
        <f t="shared" si="3"/>
        <v/>
      </c>
      <c r="R57" s="101"/>
      <c r="S57" s="32" t="str">
        <f>IF(M57="","",PARAMETER!C62&amp;": "&amp;PARAMETER!E62&amp;" ("&amp;PARAMETER!D62&amp;")")</f>
        <v>DIN EN ISO 15923-1: 2014-07 (D 49)</v>
      </c>
      <c r="T57" s="32" t="str">
        <f>IF(R57&lt;&gt;"",R57,IF(N57,LEFT(PARAMETER!C62,9)&amp;"-"&amp;PARAMETER!D62&amp;Q57&amp;": "&amp;'DAkkS Transfer'!M57,S57))</f>
        <v>DIN EN ISO 15923-1: 2014-07 (D 49)</v>
      </c>
      <c r="U57" s="33" t="str">
        <f>IF(H57="","",MAX(U$9:U56)+1)</f>
        <v/>
      </c>
      <c r="V57" s="32" t="str">
        <f>IF(G57=PARAMETER!Q$9,PARAMETER!B62&amp;" - "&amp;AD$62,"")</f>
        <v/>
      </c>
      <c r="W57" s="32" t="str">
        <f>IF(H57="x",PARAMETER!B62,W56)</f>
        <v>2. Anionen, Kationen und Elemente</v>
      </c>
      <c r="X57" s="33" t="b">
        <f>ISNUMBER(PARAMETER!K62)</f>
        <v>1</v>
      </c>
      <c r="AD57" s="26" t="s">
        <v>683</v>
      </c>
      <c r="AF57" s="26" t="s">
        <v>605</v>
      </c>
    </row>
    <row r="58" spans="1:33" s="26" customFormat="1" ht="15.75" customHeight="1" x14ac:dyDescent="0.25">
      <c r="A58" s="77">
        <v>49</v>
      </c>
      <c r="B58" s="34" t="str">
        <f>IF(H58="S",V58,IF(H58="","",IF(PARAMETER!B63='DAkkS Transfer'!W57,"",'DAkkS Transfer'!W58)))</f>
        <v/>
      </c>
      <c r="C58" s="35" t="str">
        <f t="shared" si="6"/>
        <v>DIN EN ISO 15923-1: 2024-12 (D 49)</v>
      </c>
      <c r="D58" s="29" t="str">
        <f>IF(PARAMETER!F63="","",PARAMETER!F63)</f>
        <v/>
      </c>
      <c r="E58" s="29" t="str">
        <f>IF(PARAMETER!G63="","",PARAMETER!G63)</f>
        <v/>
      </c>
      <c r="F58" s="36" t="str">
        <f>IF(PARAMETER!H63="","",PARAMETER!H63)</f>
        <v/>
      </c>
      <c r="G58" s="28" t="str">
        <f>IF(PARAMETER!I63="","",PARAMETER!I63)</f>
        <v/>
      </c>
      <c r="H58" s="29" t="str">
        <f>IF(PARAMETER!J63="","",PARAMETER!J63)</f>
        <v/>
      </c>
      <c r="M58" s="32" t="str">
        <f>IF(PARAMETER!E63="","",PARAMETER!E63)</f>
        <v>2024-12</v>
      </c>
      <c r="N58" s="32" t="b">
        <f>IF(LEFT(PARAMETER!C63,6)=$AE$51,TRUE,FALSE)</f>
        <v>0</v>
      </c>
      <c r="O58" s="33" t="str">
        <f t="shared" si="1"/>
        <v/>
      </c>
      <c r="P58" s="33" t="str">
        <f t="shared" si="2"/>
        <v/>
      </c>
      <c r="Q58" s="33" t="str">
        <f t="shared" si="3"/>
        <v/>
      </c>
      <c r="R58" s="101"/>
      <c r="S58" s="32" t="str">
        <f>IF(M58="","",PARAMETER!C63&amp;": "&amp;PARAMETER!E63&amp;" ("&amp;PARAMETER!D63&amp;")")</f>
        <v>DIN EN ISO 15923-1: 2024-12 (D 49)</v>
      </c>
      <c r="T58" s="32" t="str">
        <f>IF(R58&lt;&gt;"",R58,IF(N58,LEFT(PARAMETER!C63,9)&amp;"-"&amp;PARAMETER!D63&amp;Q58&amp;": "&amp;'DAkkS Transfer'!M58,S58))</f>
        <v>DIN EN ISO 15923-1: 2024-12 (D 49)</v>
      </c>
      <c r="U58" s="33" t="str">
        <f>IF(H58="","",MAX(U$9:U57)+1)</f>
        <v/>
      </c>
      <c r="V58" s="32" t="str">
        <f>IF(G58=PARAMETER!Q$9,PARAMETER!B63&amp;" - "&amp;AD$62,"")</f>
        <v/>
      </c>
      <c r="W58" s="32" t="str">
        <f>IF(H58="x",PARAMETER!B63,W57)</f>
        <v>2. Anionen, Kationen und Elemente</v>
      </c>
      <c r="X58" s="33" t="b">
        <f>ISNUMBER(PARAMETER!K63)</f>
        <v>0</v>
      </c>
    </row>
    <row r="59" spans="1:33" s="26" customFormat="1" ht="15.75" customHeight="1" x14ac:dyDescent="0.25">
      <c r="A59" s="77">
        <v>50</v>
      </c>
      <c r="B59" s="34" t="str">
        <f>IF(H59="S",V59,IF(H59="","",IF(PARAMETER!B64='DAkkS Transfer'!W58,"",'DAkkS Transfer'!W59)))</f>
        <v/>
      </c>
      <c r="C59" s="35" t="str">
        <f t="shared" si="6"/>
        <v>DIN EN 26777: 1993-04 (D 10)</v>
      </c>
      <c r="D59" s="29" t="str">
        <f>IF(PARAMETER!F64="","",PARAMETER!F64)</f>
        <v/>
      </c>
      <c r="E59" s="29" t="str">
        <f>IF(PARAMETER!G64="","",PARAMETER!G64)</f>
        <v/>
      </c>
      <c r="F59" s="36" t="str">
        <f>IF(PARAMETER!H64="","",PARAMETER!H64)</f>
        <v/>
      </c>
      <c r="G59" s="28" t="str">
        <f>IF(PARAMETER!I64="","",PARAMETER!I64)</f>
        <v/>
      </c>
      <c r="H59" s="29" t="str">
        <f>IF(PARAMETER!J64="","",PARAMETER!J64)</f>
        <v/>
      </c>
      <c r="M59" s="32" t="str">
        <f>IF(PARAMETER!E64="","",PARAMETER!E64)</f>
        <v>1993-04</v>
      </c>
      <c r="N59" s="32" t="b">
        <f>IF(LEFT(PARAMETER!C64,6)=$AE$51,TRUE,FALSE)</f>
        <v>0</v>
      </c>
      <c r="O59" s="33" t="str">
        <f t="shared" si="1"/>
        <v/>
      </c>
      <c r="P59" s="33" t="str">
        <f t="shared" si="2"/>
        <v/>
      </c>
      <c r="Q59" s="33" t="str">
        <f t="shared" si="3"/>
        <v/>
      </c>
      <c r="R59" s="101"/>
      <c r="S59" s="32" t="str">
        <f>IF(M59="","",PARAMETER!C64&amp;": "&amp;PARAMETER!E64&amp;" ("&amp;PARAMETER!D64&amp;")")</f>
        <v>DIN EN 26777: 1993-04 (D 10)</v>
      </c>
      <c r="T59" s="32" t="str">
        <f>IF(R59&lt;&gt;"",R59,IF(N59,LEFT(PARAMETER!C64,9)&amp;"-"&amp;PARAMETER!D64&amp;Q59&amp;": "&amp;'DAkkS Transfer'!M59,S59))</f>
        <v>DIN EN 26777: 1993-04 (D 10)</v>
      </c>
      <c r="U59" s="33" t="str">
        <f>IF(H59="","",MAX(U$9:U58)+1)</f>
        <v/>
      </c>
      <c r="V59" s="32" t="str">
        <f>IF(G59=PARAMETER!Q$9,PARAMETER!B64&amp;" - "&amp;AD$62,"")</f>
        <v/>
      </c>
      <c r="W59" s="32" t="str">
        <f>IF(H59="x",PARAMETER!B64,W58)</f>
        <v>2. Anionen, Kationen und Elemente</v>
      </c>
      <c r="X59" s="33" t="b">
        <f>ISNUMBER(PARAMETER!K64)</f>
        <v>1</v>
      </c>
      <c r="AD59" s="73" t="s">
        <v>632</v>
      </c>
      <c r="AE59" s="74"/>
      <c r="AF59" s="74"/>
      <c r="AG59" s="74"/>
    </row>
    <row r="60" spans="1:33" s="26" customFormat="1" ht="15.75" customHeight="1" x14ac:dyDescent="0.25">
      <c r="A60" s="77">
        <v>51</v>
      </c>
      <c r="B60" s="34" t="str">
        <f>IF(H60="S",V60,IF(H60="","",IF(PARAMETER!B65='DAkkS Transfer'!W59,"",'DAkkS Transfer'!W60)))</f>
        <v/>
      </c>
      <c r="C60" s="35" t="str">
        <f t="shared" si="6"/>
        <v>DIN EN ISO 10304-1: 2009-07 (D 20)</v>
      </c>
      <c r="D60" s="29" t="str">
        <f>IF(PARAMETER!F65="","",PARAMETER!F65)</f>
        <v/>
      </c>
      <c r="E60" s="29" t="str">
        <f>IF(PARAMETER!G65="","",PARAMETER!G65)</f>
        <v/>
      </c>
      <c r="F60" s="36" t="str">
        <f>IF(PARAMETER!H65="","",PARAMETER!H65)</f>
        <v/>
      </c>
      <c r="G60" s="28" t="str">
        <f>IF(PARAMETER!I65="","",PARAMETER!I65)</f>
        <v/>
      </c>
      <c r="H60" s="29" t="str">
        <f>IF(PARAMETER!J65="","",PARAMETER!J65)</f>
        <v/>
      </c>
      <c r="M60" s="32" t="str">
        <f>IF(PARAMETER!E65="","",PARAMETER!E65)</f>
        <v>2009-07</v>
      </c>
      <c r="N60" s="32" t="b">
        <f>IF(LEFT(PARAMETER!C65,6)=$AE$51,TRUE,FALSE)</f>
        <v>0</v>
      </c>
      <c r="O60" s="33" t="str">
        <f t="shared" si="1"/>
        <v/>
      </c>
      <c r="P60" s="33" t="str">
        <f t="shared" si="2"/>
        <v/>
      </c>
      <c r="Q60" s="33" t="str">
        <f t="shared" si="3"/>
        <v/>
      </c>
      <c r="R60" s="101"/>
      <c r="S60" s="32" t="str">
        <f>IF(M60="","",PARAMETER!C65&amp;": "&amp;PARAMETER!E65&amp;" ("&amp;PARAMETER!D65&amp;")")</f>
        <v>DIN EN ISO 10304-1: 2009-07 (D 20)</v>
      </c>
      <c r="T60" s="32" t="str">
        <f>IF(R60&lt;&gt;"",R60,IF(N60,LEFT(PARAMETER!C65,9)&amp;"-"&amp;PARAMETER!D65&amp;Q60&amp;": "&amp;'DAkkS Transfer'!M60,S60))</f>
        <v>DIN EN ISO 10304-1: 2009-07 (D 20)</v>
      </c>
      <c r="U60" s="33" t="str">
        <f>IF(H60="","",MAX(U$9:U59)+1)</f>
        <v/>
      </c>
      <c r="V60" s="32" t="str">
        <f>IF(G60=PARAMETER!Q$9,PARAMETER!B65&amp;" - "&amp;AD$62,"")</f>
        <v/>
      </c>
      <c r="W60" s="32" t="str">
        <f>IF(H60="x",PARAMETER!B65,W59)</f>
        <v>2. Anionen, Kationen und Elemente</v>
      </c>
      <c r="X60" s="33" t="b">
        <f>ISNUMBER(PARAMETER!K65)</f>
        <v>1</v>
      </c>
      <c r="AD60" s="26" t="s">
        <v>621</v>
      </c>
    </row>
    <row r="61" spans="1:33" s="26" customFormat="1" ht="15.75" customHeight="1" x14ac:dyDescent="0.25">
      <c r="A61" s="77">
        <v>52</v>
      </c>
      <c r="B61" s="34" t="str">
        <f>IF(H61="S",V61,IF(H61="","",IF(PARAMETER!B66='DAkkS Transfer'!W60,"",'DAkkS Transfer'!W61)))</f>
        <v/>
      </c>
      <c r="C61" s="35" t="str">
        <f t="shared" si="6"/>
        <v>DIN EN ISO 13395: 1996-12 (D 28)</v>
      </c>
      <c r="D61" s="29" t="str">
        <f>IF(PARAMETER!F66="","",PARAMETER!F66)</f>
        <v/>
      </c>
      <c r="E61" s="29" t="str">
        <f>IF(PARAMETER!G66="","",PARAMETER!G66)</f>
        <v/>
      </c>
      <c r="F61" s="36" t="str">
        <f>IF(PARAMETER!H66="","",PARAMETER!H66)</f>
        <v/>
      </c>
      <c r="G61" s="28" t="str">
        <f>IF(PARAMETER!I66="","",PARAMETER!I66)</f>
        <v/>
      </c>
      <c r="H61" s="29" t="str">
        <f>IF(PARAMETER!J66="","",PARAMETER!J66)</f>
        <v/>
      </c>
      <c r="M61" s="32" t="str">
        <f>IF(PARAMETER!E66="","",PARAMETER!E66)</f>
        <v>1996-12</v>
      </c>
      <c r="N61" s="32" t="b">
        <f>IF(LEFT(PARAMETER!C66,6)=$AE$51,TRUE,FALSE)</f>
        <v>0</v>
      </c>
      <c r="O61" s="33" t="str">
        <f t="shared" si="1"/>
        <v/>
      </c>
      <c r="P61" s="33" t="str">
        <f t="shared" si="2"/>
        <v/>
      </c>
      <c r="Q61" s="33" t="str">
        <f t="shared" si="3"/>
        <v/>
      </c>
      <c r="R61" s="101"/>
      <c r="S61" s="32" t="str">
        <f>IF(M61="","",PARAMETER!C66&amp;": "&amp;PARAMETER!E66&amp;" ("&amp;PARAMETER!D66&amp;")")</f>
        <v>DIN EN ISO 13395: 1996-12 (D 28)</v>
      </c>
      <c r="T61" s="32" t="str">
        <f>IF(R61&lt;&gt;"",R61,IF(N61,LEFT(PARAMETER!C66,9)&amp;"-"&amp;PARAMETER!D66&amp;Q61&amp;": "&amp;'DAkkS Transfer'!M61,S61))</f>
        <v>DIN EN ISO 13395: 1996-12 (D 28)</v>
      </c>
      <c r="U61" s="33" t="str">
        <f>IF(H61="","",MAX(U$9:U60)+1)</f>
        <v/>
      </c>
      <c r="V61" s="32" t="str">
        <f>IF(G61=PARAMETER!Q$9,PARAMETER!B66&amp;" - "&amp;AD$62,"")</f>
        <v/>
      </c>
      <c r="W61" s="32" t="str">
        <f>IF(H61="x",PARAMETER!B66,W60)</f>
        <v>2. Anionen, Kationen und Elemente</v>
      </c>
      <c r="X61" s="33" t="b">
        <f>ISNUMBER(PARAMETER!K66)</f>
        <v>1</v>
      </c>
      <c r="AD61" s="26" t="s">
        <v>668</v>
      </c>
    </row>
    <row r="62" spans="1:33" s="26" customFormat="1" ht="15.75" customHeight="1" x14ac:dyDescent="0.25">
      <c r="A62" s="77">
        <v>53</v>
      </c>
      <c r="B62" s="34" t="str">
        <f>IF(H62="S",V62,IF(H62="","",IF(PARAMETER!B67='DAkkS Transfer'!W61,"",'DAkkS Transfer'!W62)))</f>
        <v/>
      </c>
      <c r="C62" s="35" t="str">
        <f t="shared" si="6"/>
        <v>DIN EN ISO 15923-1: 2014-07 (D 49)</v>
      </c>
      <c r="D62" s="29" t="str">
        <f>IF(PARAMETER!F67="","",PARAMETER!F67)</f>
        <v/>
      </c>
      <c r="E62" s="29" t="str">
        <f>IF(PARAMETER!G67="","",PARAMETER!G67)</f>
        <v/>
      </c>
      <c r="F62" s="36" t="str">
        <f>IF(PARAMETER!H67="","",PARAMETER!H67)</f>
        <v/>
      </c>
      <c r="G62" s="28" t="str">
        <f>IF(PARAMETER!I67="","",PARAMETER!I67)</f>
        <v/>
      </c>
      <c r="H62" s="29" t="str">
        <f>IF(PARAMETER!J67="","",PARAMETER!J67)</f>
        <v/>
      </c>
      <c r="M62" s="32" t="str">
        <f>IF(PARAMETER!E67="","",PARAMETER!E67)</f>
        <v>2014-07</v>
      </c>
      <c r="N62" s="32" t="b">
        <f>IF(LEFT(PARAMETER!C67,6)=$AE$51,TRUE,FALSE)</f>
        <v>0</v>
      </c>
      <c r="O62" s="33" t="str">
        <f t="shared" si="1"/>
        <v/>
      </c>
      <c r="P62" s="33" t="str">
        <f t="shared" si="2"/>
        <v/>
      </c>
      <c r="Q62" s="33" t="str">
        <f t="shared" si="3"/>
        <v/>
      </c>
      <c r="R62" s="101"/>
      <c r="S62" s="32" t="str">
        <f>IF(M62="","",PARAMETER!C67&amp;": "&amp;PARAMETER!E67&amp;" ("&amp;PARAMETER!D67&amp;")")</f>
        <v>DIN EN ISO 15923-1: 2014-07 (D 49)</v>
      </c>
      <c r="T62" s="32" t="str">
        <f>IF(R62&lt;&gt;"",R62,IF(N62,LEFT(PARAMETER!C67,9)&amp;"-"&amp;PARAMETER!D67&amp;Q62&amp;": "&amp;'DAkkS Transfer'!M62,S62))</f>
        <v>DIN EN ISO 15923-1: 2014-07 (D 49)</v>
      </c>
      <c r="U62" s="33" t="str">
        <f>IF(H62="","",MAX(U$9:U61)+1)</f>
        <v/>
      </c>
      <c r="V62" s="32" t="str">
        <f>IF(G62=PARAMETER!Q$9,PARAMETER!B67&amp;" - "&amp;AD$62,"")</f>
        <v/>
      </c>
      <c r="W62" s="32" t="str">
        <f>IF(H62="x",PARAMETER!B67,W61)</f>
        <v>2. Anionen, Kationen und Elemente</v>
      </c>
      <c r="X62" s="33" t="b">
        <f>ISNUMBER(PARAMETER!K67)</f>
        <v>1</v>
      </c>
      <c r="AD62" s="26" t="s">
        <v>595</v>
      </c>
    </row>
    <row r="63" spans="1:33" s="26" customFormat="1" ht="15.75" customHeight="1" x14ac:dyDescent="0.25">
      <c r="A63" s="77">
        <v>54</v>
      </c>
      <c r="B63" s="34" t="str">
        <f>IF(H63="S",V63,IF(H63="","",IF(PARAMETER!B68='DAkkS Transfer'!W62,"",'DAkkS Transfer'!W63)))</f>
        <v/>
      </c>
      <c r="C63" s="35" t="str">
        <f t="shared" si="6"/>
        <v>DIN EN ISO 15923-1: 2024-12 (D 49)</v>
      </c>
      <c r="D63" s="29" t="str">
        <f>IF(PARAMETER!F68="","",PARAMETER!F68)</f>
        <v/>
      </c>
      <c r="E63" s="29" t="str">
        <f>IF(PARAMETER!G68="","",PARAMETER!G68)</f>
        <v/>
      </c>
      <c r="F63" s="36" t="str">
        <f>IF(PARAMETER!H68="","",PARAMETER!H68)</f>
        <v/>
      </c>
      <c r="G63" s="28" t="str">
        <f>IF(PARAMETER!I68="","",PARAMETER!I68)</f>
        <v/>
      </c>
      <c r="H63" s="29" t="str">
        <f>IF(PARAMETER!J68="","",PARAMETER!J68)</f>
        <v/>
      </c>
      <c r="M63" s="32" t="str">
        <f>IF(PARAMETER!E68="","",PARAMETER!E68)</f>
        <v>2024-12</v>
      </c>
      <c r="N63" s="32" t="b">
        <f>IF(LEFT(PARAMETER!C68,6)=$AE$51,TRUE,FALSE)</f>
        <v>0</v>
      </c>
      <c r="O63" s="33" t="str">
        <f t="shared" si="1"/>
        <v/>
      </c>
      <c r="P63" s="33" t="str">
        <f t="shared" si="2"/>
        <v/>
      </c>
      <c r="Q63" s="33" t="str">
        <f t="shared" si="3"/>
        <v/>
      </c>
      <c r="R63" s="101"/>
      <c r="S63" s="32" t="str">
        <f>IF(M63="","",PARAMETER!C68&amp;": "&amp;PARAMETER!E68&amp;" ("&amp;PARAMETER!D68&amp;")")</f>
        <v>DIN EN ISO 15923-1: 2024-12 (D 49)</v>
      </c>
      <c r="T63" s="32" t="str">
        <f>IF(R63&lt;&gt;"",R63,IF(N63,LEFT(PARAMETER!C68,9)&amp;"-"&amp;PARAMETER!D68&amp;Q63&amp;": "&amp;'DAkkS Transfer'!M63,S63))</f>
        <v>DIN EN ISO 15923-1: 2024-12 (D 49)</v>
      </c>
      <c r="U63" s="33" t="str">
        <f>IF(H63="","",MAX(U$9:U62)+1)</f>
        <v/>
      </c>
      <c r="V63" s="32" t="str">
        <f>IF(G63=PARAMETER!Q$9,PARAMETER!B68&amp;" - "&amp;AD$62,"")</f>
        <v/>
      </c>
      <c r="W63" s="32" t="str">
        <f>IF(H63="x",PARAMETER!B68,W62)</f>
        <v>2. Anionen, Kationen und Elemente</v>
      </c>
      <c r="X63" s="33" t="b">
        <f>ISNUMBER(PARAMETER!K68)</f>
        <v>0</v>
      </c>
    </row>
    <row r="64" spans="1:33" s="26" customFormat="1" ht="15.75" customHeight="1" x14ac:dyDescent="0.25">
      <c r="A64" s="77">
        <v>55</v>
      </c>
      <c r="B64" s="34" t="str">
        <f>IF(H64="S",V64,IF(H64="","",IF(PARAMETER!B69='DAkkS Transfer'!W63,"",'DAkkS Transfer'!W64)))</f>
        <v/>
      </c>
      <c r="C64" s="35" t="str">
        <f t="shared" si="6"/>
        <v>DIN EN ISO 6878: 2004-09 (D 11)</v>
      </c>
      <c r="D64" s="29" t="str">
        <f>IF(PARAMETER!F69="","",PARAMETER!F69)</f>
        <v/>
      </c>
      <c r="E64" s="29" t="str">
        <f>IF(PARAMETER!G69="","",PARAMETER!G69)</f>
        <v/>
      </c>
      <c r="F64" s="36" t="str">
        <f>IF(PARAMETER!H69="","",PARAMETER!H69)</f>
        <v/>
      </c>
      <c r="G64" s="28" t="str">
        <f>IF(PARAMETER!I69="","",PARAMETER!I69)</f>
        <v/>
      </c>
      <c r="H64" s="29" t="str">
        <f>IF(PARAMETER!J69="","",PARAMETER!J69)</f>
        <v/>
      </c>
      <c r="M64" s="32" t="str">
        <f>IF(PARAMETER!E69="","",PARAMETER!E69)</f>
        <v>2004-09</v>
      </c>
      <c r="N64" s="32" t="b">
        <f>IF(LEFT(PARAMETER!C69,6)=$AE$51,TRUE,FALSE)</f>
        <v>0</v>
      </c>
      <c r="O64" s="33" t="str">
        <f t="shared" si="1"/>
        <v/>
      </c>
      <c r="P64" s="33" t="str">
        <f t="shared" si="2"/>
        <v/>
      </c>
      <c r="Q64" s="33" t="str">
        <f t="shared" si="3"/>
        <v/>
      </c>
      <c r="R64" s="101"/>
      <c r="S64" s="32" t="str">
        <f>IF(M64="","",PARAMETER!C69&amp;": "&amp;PARAMETER!E69&amp;" ("&amp;PARAMETER!D69&amp;")")</f>
        <v>DIN EN ISO 6878: 2004-09 (D 11)</v>
      </c>
      <c r="T64" s="32" t="str">
        <f>IF(R64&lt;&gt;"",R64,IF(N64,LEFT(PARAMETER!C69,9)&amp;"-"&amp;PARAMETER!D69&amp;Q64&amp;": "&amp;'DAkkS Transfer'!M64,S64))</f>
        <v>DIN EN ISO 6878: 2004-09 (D 11)</v>
      </c>
      <c r="U64" s="33" t="str">
        <f>IF(H64="","",MAX(U$9:U63)+1)</f>
        <v/>
      </c>
      <c r="V64" s="32" t="str">
        <f>IF(G64=PARAMETER!Q$9,PARAMETER!B69&amp;" - "&amp;AD$62,"")</f>
        <v/>
      </c>
      <c r="W64" s="32" t="str">
        <f>IF(H64="x",PARAMETER!B69,W63)</f>
        <v>2. Anionen, Kationen und Elemente</v>
      </c>
      <c r="X64" s="33" t="b">
        <f>ISNUMBER(PARAMETER!K69)</f>
        <v>1</v>
      </c>
      <c r="AD64" s="73" t="s">
        <v>608</v>
      </c>
      <c r="AE64" s="74"/>
      <c r="AF64" s="74"/>
      <c r="AG64" s="74"/>
    </row>
    <row r="65" spans="1:33" s="26" customFormat="1" ht="15.75" customHeight="1" x14ac:dyDescent="0.25">
      <c r="A65" s="77">
        <v>56</v>
      </c>
      <c r="B65" s="34" t="str">
        <f>IF(H65="S",V65,IF(H65="","",IF(PARAMETER!B70='DAkkS Transfer'!W64,"",'DAkkS Transfer'!W65)))</f>
        <v/>
      </c>
      <c r="C65" s="35" t="str">
        <f t="shared" si="6"/>
        <v>DIN EN ISO 15681-1: 2005-05 (D 45)</v>
      </c>
      <c r="D65" s="29" t="str">
        <f>IF(PARAMETER!F70="","",PARAMETER!F70)</f>
        <v/>
      </c>
      <c r="E65" s="29" t="str">
        <f>IF(PARAMETER!G70="","",PARAMETER!G70)</f>
        <v/>
      </c>
      <c r="F65" s="36" t="str">
        <f>IF(PARAMETER!H70="","",PARAMETER!H70)</f>
        <v/>
      </c>
      <c r="G65" s="28" t="str">
        <f>IF(PARAMETER!I70="","",PARAMETER!I70)</f>
        <v/>
      </c>
      <c r="H65" s="29" t="str">
        <f>IF(PARAMETER!J70="","",PARAMETER!J70)</f>
        <v/>
      </c>
      <c r="M65" s="32" t="str">
        <f>IF(PARAMETER!E70="","",PARAMETER!E70)</f>
        <v>2005-05</v>
      </c>
      <c r="N65" s="32" t="b">
        <f>IF(LEFT(PARAMETER!C70,6)=$AE$51,TRUE,FALSE)</f>
        <v>0</v>
      </c>
      <c r="O65" s="33" t="str">
        <f t="shared" si="1"/>
        <v/>
      </c>
      <c r="P65" s="33" t="str">
        <f t="shared" si="2"/>
        <v/>
      </c>
      <c r="Q65" s="33" t="str">
        <f t="shared" si="3"/>
        <v/>
      </c>
      <c r="R65" s="101"/>
      <c r="S65" s="32" t="str">
        <f>IF(M65="","",PARAMETER!C70&amp;": "&amp;PARAMETER!E70&amp;" ("&amp;PARAMETER!D70&amp;")")</f>
        <v>DIN EN ISO 15681-1: 2005-05 (D 45)</v>
      </c>
      <c r="T65" s="32" t="str">
        <f>IF(R65&lt;&gt;"",R65,IF(N65,LEFT(PARAMETER!C70,9)&amp;"-"&amp;PARAMETER!D70&amp;Q65&amp;": "&amp;'DAkkS Transfer'!M65,S65))</f>
        <v>DIN EN ISO 15681-1: 2005-05 (D 45)</v>
      </c>
      <c r="U65" s="33" t="str">
        <f>IF(H65="","",MAX(U$9:U64)+1)</f>
        <v/>
      </c>
      <c r="V65" s="32" t="str">
        <f>IF(G65=PARAMETER!Q$9,PARAMETER!B70&amp;" - "&amp;AD$62,"")</f>
        <v/>
      </c>
      <c r="W65" s="32" t="str">
        <f>IF(H65="x",PARAMETER!B70,W64)</f>
        <v>2. Anionen, Kationen und Elemente</v>
      </c>
      <c r="X65" s="33" t="b">
        <f>ISNUMBER(PARAMETER!K70)</f>
        <v>1</v>
      </c>
      <c r="AD65" s="90" t="s">
        <v>540</v>
      </c>
    </row>
    <row r="66" spans="1:33" s="26" customFormat="1" ht="15.75" customHeight="1" x14ac:dyDescent="0.25">
      <c r="A66" s="77">
        <v>57</v>
      </c>
      <c r="B66" s="34" t="str">
        <f>IF(H66="S",V66,IF(H66="","",IF(PARAMETER!B71='DAkkS Transfer'!W65,"",'DAkkS Transfer'!W66)))</f>
        <v/>
      </c>
      <c r="C66" s="35" t="str">
        <f t="shared" si="6"/>
        <v>DIN EN ISO 15681-2: 2019-05 (D 46)</v>
      </c>
      <c r="D66" s="29" t="str">
        <f>IF(PARAMETER!F71="","",PARAMETER!F71)</f>
        <v/>
      </c>
      <c r="E66" s="29" t="str">
        <f>IF(PARAMETER!G71="","",PARAMETER!G71)</f>
        <v/>
      </c>
      <c r="F66" s="36" t="str">
        <f>IF(PARAMETER!H71="","",PARAMETER!H71)</f>
        <v/>
      </c>
      <c r="G66" s="28" t="str">
        <f>IF(PARAMETER!I71="","",PARAMETER!I71)</f>
        <v/>
      </c>
      <c r="H66" s="29" t="str">
        <f>IF(PARAMETER!J71="","",PARAMETER!J71)</f>
        <v/>
      </c>
      <c r="M66" s="32" t="str">
        <f>IF(PARAMETER!E71="","",PARAMETER!E71)</f>
        <v>2019-05</v>
      </c>
      <c r="N66" s="32" t="b">
        <f>IF(LEFT(PARAMETER!C71,6)=$AE$51,TRUE,FALSE)</f>
        <v>0</v>
      </c>
      <c r="O66" s="33" t="str">
        <f t="shared" si="1"/>
        <v/>
      </c>
      <c r="P66" s="33" t="str">
        <f t="shared" si="2"/>
        <v/>
      </c>
      <c r="Q66" s="33" t="str">
        <f t="shared" si="3"/>
        <v/>
      </c>
      <c r="R66" s="101"/>
      <c r="S66" s="32" t="str">
        <f>IF(M66="","",PARAMETER!C71&amp;": "&amp;PARAMETER!E71&amp;" ("&amp;PARAMETER!D71&amp;")")</f>
        <v>DIN EN ISO 15681-2: 2019-05 (D 46)</v>
      </c>
      <c r="T66" s="32" t="str">
        <f>IF(R66&lt;&gt;"",R66,IF(N66,LEFT(PARAMETER!C71,9)&amp;"-"&amp;PARAMETER!D71&amp;Q66&amp;": "&amp;'DAkkS Transfer'!M66,S66))</f>
        <v>DIN EN ISO 15681-2: 2019-05 (D 46)</v>
      </c>
      <c r="U66" s="33" t="str">
        <f>IF(H66="","",MAX(U$9:U65)+1)</f>
        <v/>
      </c>
      <c r="V66" s="32" t="str">
        <f>IF(G66=PARAMETER!Q$9,PARAMETER!B71&amp;" - "&amp;AD$62,"")</f>
        <v/>
      </c>
      <c r="W66" s="32" t="str">
        <f>IF(H66="x",PARAMETER!B71,W65)</f>
        <v>2. Anionen, Kationen und Elemente</v>
      </c>
      <c r="X66" s="33" t="b">
        <f>ISNUMBER(PARAMETER!K71)</f>
        <v>1</v>
      </c>
      <c r="AD66" s="90" t="s">
        <v>576</v>
      </c>
    </row>
    <row r="67" spans="1:33" s="26" customFormat="1" ht="15.75" customHeight="1" x14ac:dyDescent="0.25">
      <c r="A67" s="77">
        <v>58</v>
      </c>
      <c r="B67" s="34" t="str">
        <f>IF(H67="S",V67,IF(H67="","",IF(PARAMETER!B72='DAkkS Transfer'!W66,"",'DAkkS Transfer'!W67)))</f>
        <v/>
      </c>
      <c r="C67" s="35" t="str">
        <f t="shared" si="6"/>
        <v>DIN EN ISO 11885: 2009-09 (E 22)</v>
      </c>
      <c r="D67" s="29" t="str">
        <f>IF(PARAMETER!F72="","",PARAMETER!F72)</f>
        <v/>
      </c>
      <c r="E67" s="29" t="str">
        <f>IF(PARAMETER!G72="","",PARAMETER!G72)</f>
        <v/>
      </c>
      <c r="F67" s="36" t="str">
        <f>IF(PARAMETER!H72="","",PARAMETER!H72)</f>
        <v/>
      </c>
      <c r="G67" s="28" t="str">
        <f>IF(PARAMETER!I72="","",PARAMETER!I72)</f>
        <v/>
      </c>
      <c r="H67" s="29" t="str">
        <f>IF(PARAMETER!J72="","",PARAMETER!J72)</f>
        <v/>
      </c>
      <c r="M67" s="32" t="str">
        <f>IF(PARAMETER!E72="","",PARAMETER!E72)</f>
        <v>2009-09</v>
      </c>
      <c r="N67" s="32" t="b">
        <f>IF(LEFT(PARAMETER!C72,6)=$AE$51,TRUE,FALSE)</f>
        <v>0</v>
      </c>
      <c r="O67" s="33" t="str">
        <f t="shared" si="1"/>
        <v/>
      </c>
      <c r="P67" s="33" t="str">
        <f t="shared" si="2"/>
        <v/>
      </c>
      <c r="Q67" s="33" t="str">
        <f t="shared" si="3"/>
        <v/>
      </c>
      <c r="R67" s="101"/>
      <c r="S67" s="32" t="str">
        <f>IF(M67="","",PARAMETER!C72&amp;": "&amp;PARAMETER!E72&amp;" ("&amp;PARAMETER!D72&amp;")")</f>
        <v>DIN EN ISO 11885: 2009-09 (E 22)</v>
      </c>
      <c r="T67" s="32" t="str">
        <f>IF(R67&lt;&gt;"",R67,IF(N67,LEFT(PARAMETER!C72,9)&amp;"-"&amp;PARAMETER!D72&amp;Q67&amp;": "&amp;'DAkkS Transfer'!M67,S67))</f>
        <v>DIN EN ISO 11885: 2009-09 (E 22)</v>
      </c>
      <c r="U67" s="33" t="str">
        <f>IF(H67="","",MAX(U$9:U66)+1)</f>
        <v/>
      </c>
      <c r="V67" s="32" t="str">
        <f>IF(G67=PARAMETER!Q$9,PARAMETER!B72&amp;" - "&amp;AD$62,"")</f>
        <v/>
      </c>
      <c r="W67" s="32" t="str">
        <f>IF(H67="x",PARAMETER!B72,W66)</f>
        <v>2. Anionen, Kationen und Elemente</v>
      </c>
      <c r="X67" s="33" t="b">
        <f>ISNUMBER(PARAMETER!K72)</f>
        <v>1</v>
      </c>
      <c r="AD67" s="90" t="s">
        <v>165</v>
      </c>
    </row>
    <row r="68" spans="1:33" s="26" customFormat="1" ht="15.75" customHeight="1" x14ac:dyDescent="0.25">
      <c r="A68" s="77">
        <v>59</v>
      </c>
      <c r="B68" s="34" t="str">
        <f>IF(H68="S",V68,IF(H68="","",IF(PARAMETER!B73='DAkkS Transfer'!W67,"",'DAkkS Transfer'!W68)))</f>
        <v/>
      </c>
      <c r="C68" s="35" t="str">
        <f t="shared" si="6"/>
        <v>DIN EN ISO 17294-2: 2017-01 (E 29)</v>
      </c>
      <c r="D68" s="29" t="str">
        <f>IF(PARAMETER!F73="","",PARAMETER!F73)</f>
        <v/>
      </c>
      <c r="E68" s="29" t="str">
        <f>IF(PARAMETER!G73="","",PARAMETER!G73)</f>
        <v/>
      </c>
      <c r="F68" s="36" t="str">
        <f>IF(PARAMETER!H73="","",PARAMETER!H73)</f>
        <v/>
      </c>
      <c r="G68" s="28" t="str">
        <f>IF(PARAMETER!I73="","",PARAMETER!I73)</f>
        <v/>
      </c>
      <c r="H68" s="29" t="str">
        <f>IF(PARAMETER!J73="","",PARAMETER!J73)</f>
        <v/>
      </c>
      <c r="M68" s="32" t="str">
        <f>IF(PARAMETER!E73="","",PARAMETER!E73)</f>
        <v>2017-01</v>
      </c>
      <c r="N68" s="32" t="b">
        <f>IF(LEFT(PARAMETER!C73,6)=$AE$51,TRUE,FALSE)</f>
        <v>0</v>
      </c>
      <c r="O68" s="33" t="str">
        <f t="shared" si="1"/>
        <v/>
      </c>
      <c r="P68" s="33" t="str">
        <f t="shared" si="2"/>
        <v/>
      </c>
      <c r="Q68" s="33" t="str">
        <f t="shared" si="3"/>
        <v/>
      </c>
      <c r="R68" s="101"/>
      <c r="S68" s="32" t="str">
        <f>IF(M68="","",PARAMETER!C73&amp;": "&amp;PARAMETER!E73&amp;" ("&amp;PARAMETER!D73&amp;")")</f>
        <v>DIN EN ISO 17294-2: 2017-01 (E 29)</v>
      </c>
      <c r="T68" s="32" t="str">
        <f>IF(R68&lt;&gt;"",R68,IF(N68,LEFT(PARAMETER!C73,9)&amp;"-"&amp;PARAMETER!D73&amp;Q68&amp;": "&amp;'DAkkS Transfer'!M68,S68))</f>
        <v>DIN EN ISO 17294-2: 2017-01 (E 29)</v>
      </c>
      <c r="U68" s="33" t="str">
        <f>IF(H68="","",MAX(U$9:U67)+1)</f>
        <v/>
      </c>
      <c r="V68" s="32" t="str">
        <f>IF(G68=PARAMETER!Q$9,PARAMETER!B73&amp;" - "&amp;AD$62,"")</f>
        <v/>
      </c>
      <c r="W68" s="32" t="str">
        <f>IF(H68="x",PARAMETER!B73,W67)</f>
        <v>2. Anionen, Kationen und Elemente</v>
      </c>
      <c r="X68" s="33" t="b">
        <f>ISNUMBER(PARAMETER!K73)</f>
        <v>1</v>
      </c>
      <c r="AD68" s="90" t="s">
        <v>579</v>
      </c>
    </row>
    <row r="69" spans="1:33" s="26" customFormat="1" ht="15.75" customHeight="1" x14ac:dyDescent="0.25">
      <c r="A69" s="77">
        <v>60</v>
      </c>
      <c r="B69" s="34" t="str">
        <f>IF(H69="S",V69,IF(H69="","",IF(PARAMETER!B74='DAkkS Transfer'!W68,"",'DAkkS Transfer'!W69)))</f>
        <v/>
      </c>
      <c r="C69" s="35" t="str">
        <f t="shared" ref="C69:C100" si="7">T69</f>
        <v>DIN EN ISO 17294-2: 2024-12 (E 29)</v>
      </c>
      <c r="D69" s="29" t="str">
        <f>IF(PARAMETER!F74="","",PARAMETER!F74)</f>
        <v/>
      </c>
      <c r="E69" s="29" t="str">
        <f>IF(PARAMETER!G74="","",PARAMETER!G74)</f>
        <v/>
      </c>
      <c r="F69" s="36" t="str">
        <f>IF(PARAMETER!H74="","",PARAMETER!H74)</f>
        <v/>
      </c>
      <c r="G69" s="28" t="str">
        <f>IF(PARAMETER!I74="","",PARAMETER!I74)</f>
        <v/>
      </c>
      <c r="H69" s="29" t="str">
        <f>IF(PARAMETER!J74="","",PARAMETER!J74)</f>
        <v/>
      </c>
      <c r="M69" s="32" t="str">
        <f>IF(PARAMETER!E74="","",PARAMETER!E74)</f>
        <v>2024-12</v>
      </c>
      <c r="N69" s="32" t="b">
        <f>IF(LEFT(PARAMETER!C74,6)=$AE$51,TRUE,FALSE)</f>
        <v>0</v>
      </c>
      <c r="O69" s="33" t="str">
        <f t="shared" si="1"/>
        <v/>
      </c>
      <c r="P69" s="33" t="str">
        <f t="shared" si="2"/>
        <v/>
      </c>
      <c r="Q69" s="33" t="str">
        <f t="shared" si="3"/>
        <v/>
      </c>
      <c r="R69" s="101"/>
      <c r="S69" s="32" t="str">
        <f>IF(M69="","",PARAMETER!C74&amp;": "&amp;PARAMETER!E74&amp;" ("&amp;PARAMETER!D74&amp;")")</f>
        <v>DIN EN ISO 17294-2: 2024-12 (E 29)</v>
      </c>
      <c r="T69" s="32" t="str">
        <f>IF(R69&lt;&gt;"",R69,IF(N69,LEFT(PARAMETER!C74,9)&amp;"-"&amp;PARAMETER!D74&amp;Q69&amp;": "&amp;'DAkkS Transfer'!M69,S69))</f>
        <v>DIN EN ISO 17294-2: 2024-12 (E 29)</v>
      </c>
      <c r="U69" s="33" t="str">
        <f>IF(H69="","",MAX(U$9:U68)+1)</f>
        <v/>
      </c>
      <c r="V69" s="32" t="str">
        <f>IF(G69=PARAMETER!Q$9,PARAMETER!B74&amp;" - "&amp;AD$62,"")</f>
        <v/>
      </c>
      <c r="W69" s="32" t="str">
        <f>IF(H69="x",PARAMETER!B74,W68)</f>
        <v>2. Anionen, Kationen und Elemente</v>
      </c>
      <c r="X69" s="33" t="b">
        <f>ISNUMBER(PARAMETER!K74)</f>
        <v>0</v>
      </c>
    </row>
    <row r="70" spans="1:33" s="26" customFormat="1" ht="15.75" customHeight="1" x14ac:dyDescent="0.25">
      <c r="A70" s="77">
        <v>61</v>
      </c>
      <c r="B70" s="34" t="str">
        <f>IF(H70="S",V70,IF(H70="","",IF(PARAMETER!B75='DAkkS Transfer'!W69,"",'DAkkS Transfer'!W70)))</f>
        <v/>
      </c>
      <c r="C70" s="35" t="str">
        <f t="shared" si="7"/>
        <v>DIN 38405-D 21: 1990-10</v>
      </c>
      <c r="D70" s="29" t="str">
        <f>IF(PARAMETER!F75="","",PARAMETER!F75)</f>
        <v/>
      </c>
      <c r="E70" s="29" t="str">
        <f>IF(PARAMETER!G75="","",PARAMETER!G75)</f>
        <v/>
      </c>
      <c r="F70" s="36" t="str">
        <f>IF(PARAMETER!H75="","",PARAMETER!H75)</f>
        <v/>
      </c>
      <c r="G70" s="28" t="str">
        <f>IF(PARAMETER!I75="","",PARAMETER!I75)</f>
        <v/>
      </c>
      <c r="H70" s="29" t="str">
        <f>IF(PARAMETER!J75="","",PARAMETER!J75)</f>
        <v/>
      </c>
      <c r="M70" s="32" t="str">
        <f>IF(PARAMETER!E75="","",PARAMETER!E75)</f>
        <v>1990-10</v>
      </c>
      <c r="N70" s="32" t="b">
        <f>IF(LEFT(PARAMETER!C75,6)=$AE$51,TRUE,FALSE)</f>
        <v>1</v>
      </c>
      <c r="O70" s="33">
        <f t="shared" si="1"/>
        <v>19</v>
      </c>
      <c r="P70" s="33">
        <f t="shared" si="2"/>
        <v>13</v>
      </c>
      <c r="Q70" s="33" t="str">
        <f t="shared" si="3"/>
        <v/>
      </c>
      <c r="R70" s="101"/>
      <c r="S70" s="32" t="str">
        <f>IF(M70="","",PARAMETER!C75&amp;": "&amp;PARAMETER!E75&amp;" ("&amp;PARAMETER!D75&amp;")")</f>
        <v>DIN 38405-21: 1990-10 (D 21)</v>
      </c>
      <c r="T70" s="32" t="str">
        <f>IF(R70&lt;&gt;"",R70,IF(N70,LEFT(PARAMETER!C75,9)&amp;"-"&amp;PARAMETER!D75&amp;Q70&amp;": "&amp;'DAkkS Transfer'!M70,S70))</f>
        <v>DIN 38405-D 21: 1990-10</v>
      </c>
      <c r="U70" s="33" t="str">
        <f>IF(H70="","",MAX(U$9:U69)+1)</f>
        <v/>
      </c>
      <c r="V70" s="32" t="str">
        <f>IF(G70=PARAMETER!Q$9,PARAMETER!B75&amp;" - "&amp;AD$62,"")</f>
        <v/>
      </c>
      <c r="W70" s="32" t="str">
        <f>IF(H70="x",PARAMETER!B75,W69)</f>
        <v>2. Anionen, Kationen und Elemente</v>
      </c>
      <c r="X70" s="33" t="b">
        <f>ISNUMBER(PARAMETER!K75)</f>
        <v>0</v>
      </c>
      <c r="AD70" s="73" t="s">
        <v>619</v>
      </c>
      <c r="AE70" s="74"/>
      <c r="AF70" s="74"/>
      <c r="AG70" s="74"/>
    </row>
    <row r="71" spans="1:33" s="26" customFormat="1" ht="15.75" customHeight="1" x14ac:dyDescent="0.25">
      <c r="A71" s="77">
        <v>62</v>
      </c>
      <c r="B71" s="34" t="str">
        <f>IF(H71="S",V71,IF(H71="","",IF(PARAMETER!B76='DAkkS Transfer'!W70,"",'DAkkS Transfer'!W71)))</f>
        <v/>
      </c>
      <c r="C71" s="35" t="str">
        <f t="shared" si="7"/>
        <v>DIN EN ISO 15923-1: 2024-12 (D 49)</v>
      </c>
      <c r="D71" s="29" t="str">
        <f>IF(PARAMETER!F76="","",PARAMETER!F76)</f>
        <v/>
      </c>
      <c r="E71" s="29" t="str">
        <f>IF(PARAMETER!G76="","",PARAMETER!G76)</f>
        <v/>
      </c>
      <c r="F71" s="36" t="str">
        <f>IF(PARAMETER!H76="","",PARAMETER!H76)</f>
        <v/>
      </c>
      <c r="G71" s="28" t="str">
        <f>IF(PARAMETER!I76="","",PARAMETER!I76)</f>
        <v/>
      </c>
      <c r="H71" s="29" t="str">
        <f>IF(PARAMETER!J76="","",PARAMETER!J76)</f>
        <v/>
      </c>
      <c r="M71" s="32" t="str">
        <f>IF(PARAMETER!E76="","",PARAMETER!E76)</f>
        <v>2024-12</v>
      </c>
      <c r="N71" s="32" t="b">
        <f>IF(LEFT(PARAMETER!C76,6)=$AE$51,TRUE,FALSE)</f>
        <v>0</v>
      </c>
      <c r="O71" s="33" t="str">
        <f t="shared" si="1"/>
        <v/>
      </c>
      <c r="P71" s="33" t="str">
        <f t="shared" si="2"/>
        <v/>
      </c>
      <c r="Q71" s="33" t="str">
        <f t="shared" si="3"/>
        <v/>
      </c>
      <c r="R71" s="101"/>
      <c r="S71" s="32" t="str">
        <f>IF(M71="","",PARAMETER!C76&amp;": "&amp;PARAMETER!E76&amp;" ("&amp;PARAMETER!D76&amp;")")</f>
        <v>DIN EN ISO 15923-1: 2024-12 (D 49)</v>
      </c>
      <c r="T71" s="32" t="str">
        <f>IF(R71&lt;&gt;"",R71,IF(N71,LEFT(PARAMETER!C76,9)&amp;"-"&amp;PARAMETER!D76&amp;Q71&amp;": "&amp;'DAkkS Transfer'!M71,S71))</f>
        <v>DIN EN ISO 15923-1: 2024-12 (D 49)</v>
      </c>
      <c r="U71" s="33" t="str">
        <f>IF(H71="","",MAX(U$9:U70)+1)</f>
        <v/>
      </c>
      <c r="V71" s="32" t="str">
        <f>IF(G71=PARAMETER!Q$9,PARAMETER!B76&amp;" - "&amp;AD$62,"")</f>
        <v/>
      </c>
      <c r="W71" s="32" t="str">
        <f>IF(H71="x",PARAMETER!B76,W70)</f>
        <v>2. Anionen, Kationen und Elemente</v>
      </c>
      <c r="X71" s="33" t="b">
        <f>ISNUMBER(PARAMETER!K76)</f>
        <v>0</v>
      </c>
    </row>
    <row r="72" spans="1:33" s="26" customFormat="1" ht="15.75" customHeight="1" x14ac:dyDescent="0.25">
      <c r="A72" s="77">
        <v>63</v>
      </c>
      <c r="B72" s="34" t="str">
        <f>IF(H72="S",V72,IF(H72="","",IF(PARAMETER!B77='DAkkS Transfer'!W71,"",'DAkkS Transfer'!W72)))</f>
        <v/>
      </c>
      <c r="C72" s="35" t="str">
        <f t="shared" si="7"/>
        <v>DIN 38405-D 5-2: 1985-01</v>
      </c>
      <c r="D72" s="29" t="str">
        <f>IF(PARAMETER!F77="","",PARAMETER!F77)</f>
        <v/>
      </c>
      <c r="E72" s="29" t="str">
        <f>IF(PARAMETER!G77="","",PARAMETER!G77)</f>
        <v/>
      </c>
      <c r="F72" s="36" t="str">
        <f>IF(PARAMETER!H77="","",PARAMETER!H77)</f>
        <v/>
      </c>
      <c r="G72" s="28" t="str">
        <f>IF(PARAMETER!I77="","",PARAMETER!I77)</f>
        <v/>
      </c>
      <c r="H72" s="29" t="str">
        <f>IF(PARAMETER!J77="","",PARAMETER!J77)</f>
        <v/>
      </c>
      <c r="M72" s="32" t="str">
        <f>IF(PARAMETER!E77="","",PARAMETER!E77)</f>
        <v>1985-01</v>
      </c>
      <c r="N72" s="32" t="b">
        <f>IF(LEFT(PARAMETER!C77,6)=$AE$51,TRUE,FALSE)</f>
        <v>1</v>
      </c>
      <c r="O72" s="33">
        <f t="shared" si="1"/>
        <v>12</v>
      </c>
      <c r="P72" s="33">
        <f t="shared" si="2"/>
        <v>14</v>
      </c>
      <c r="Q72" s="33" t="str">
        <f t="shared" si="3"/>
        <v>-2</v>
      </c>
      <c r="R72" s="101"/>
      <c r="S72" s="32" t="str">
        <f>IF(M72="","",PARAMETER!C77&amp;": "&amp;PARAMETER!E77&amp;" ("&amp;PARAMETER!D77&amp;")")</f>
        <v>DIN 38405-5-2: 1985-01 (D 5)</v>
      </c>
      <c r="T72" s="32" t="str">
        <f>IF(R72&lt;&gt;"",R72,IF(N72,LEFT(PARAMETER!C77,9)&amp;"-"&amp;PARAMETER!D77&amp;Q72&amp;": "&amp;'DAkkS Transfer'!M72,S72))</f>
        <v>DIN 38405-D 5-2: 1985-01</v>
      </c>
      <c r="U72" s="33" t="str">
        <f>IF(H72="","",MAX(U$9:U71)+1)</f>
        <v/>
      </c>
      <c r="V72" s="32" t="str">
        <f>IF(G72=PARAMETER!Q$9,PARAMETER!B77&amp;" - "&amp;AD$62,"")</f>
        <v/>
      </c>
      <c r="W72" s="32" t="str">
        <f>IF(H72="x",PARAMETER!B77,W71)</f>
        <v>2. Anionen, Kationen und Elemente</v>
      </c>
      <c r="X72" s="33" t="b">
        <f>ISNUMBER(PARAMETER!K77)</f>
        <v>1</v>
      </c>
      <c r="AD72" s="26" t="s">
        <v>633</v>
      </c>
    </row>
    <row r="73" spans="1:33" s="26" customFormat="1" ht="15.75" customHeight="1" x14ac:dyDescent="0.25">
      <c r="A73" s="77">
        <v>64</v>
      </c>
      <c r="B73" s="34" t="str">
        <f>IF(H73="S",V73,IF(H73="","",IF(PARAMETER!B78='DAkkS Transfer'!W72,"",'DAkkS Transfer'!W73)))</f>
        <v/>
      </c>
      <c r="C73" s="35" t="str">
        <f t="shared" si="7"/>
        <v>DIN EN ISO 10304-1: 2009-07 (D 20)</v>
      </c>
      <c r="D73" s="29" t="str">
        <f>IF(PARAMETER!F78="","",PARAMETER!F78)</f>
        <v/>
      </c>
      <c r="E73" s="29" t="str">
        <f>IF(PARAMETER!G78="","",PARAMETER!G78)</f>
        <v/>
      </c>
      <c r="F73" s="36" t="str">
        <f>IF(PARAMETER!H78="","",PARAMETER!H78)</f>
        <v/>
      </c>
      <c r="G73" s="28" t="str">
        <f>IF(PARAMETER!I78="","",PARAMETER!I78)</f>
        <v/>
      </c>
      <c r="H73" s="29" t="str">
        <f>IF(PARAMETER!J78="","",PARAMETER!J78)</f>
        <v/>
      </c>
      <c r="M73" s="32" t="str">
        <f>IF(PARAMETER!E78="","",PARAMETER!E78)</f>
        <v>2009-07</v>
      </c>
      <c r="N73" s="32" t="b">
        <f>IF(LEFT(PARAMETER!C78,6)=$AE$51,TRUE,FALSE)</f>
        <v>0</v>
      </c>
      <c r="O73" s="33" t="str">
        <f t="shared" ref="O73:O78" si="8">IF(N73,FIND("-",S73,11),"")</f>
        <v/>
      </c>
      <c r="P73" s="33" t="str">
        <f t="shared" ref="P73:P78" si="9">IF(N73,FIND(":",S73),"")</f>
        <v/>
      </c>
      <c r="Q73" s="33" t="str">
        <f t="shared" ref="Q73:Q136" si="10">IF(N73,IF(P73&gt;O73,MID(S73,O73,(P73-O73)),""),"")</f>
        <v/>
      </c>
      <c r="R73" s="101"/>
      <c r="S73" s="32" t="str">
        <f>IF(M73="","",PARAMETER!C78&amp;": "&amp;PARAMETER!E78&amp;" ("&amp;PARAMETER!D78&amp;")")</f>
        <v>DIN EN ISO 10304-1: 2009-07 (D 20)</v>
      </c>
      <c r="T73" s="32" t="str">
        <f>IF(R73&lt;&gt;"",R73,IF(N73,LEFT(PARAMETER!C78,9)&amp;"-"&amp;PARAMETER!D78&amp;Q73&amp;": "&amp;'DAkkS Transfer'!M73,S73))</f>
        <v>DIN EN ISO 10304-1: 2009-07 (D 20)</v>
      </c>
      <c r="U73" s="33" t="str">
        <f>IF(H73="","",MAX(U$9:U72)+1)</f>
        <v/>
      </c>
      <c r="V73" s="32" t="str">
        <f>IF(G73=PARAMETER!Q$9,PARAMETER!B78&amp;" - "&amp;AD$62,"")</f>
        <v/>
      </c>
      <c r="W73" s="32" t="str">
        <f>IF(H73="x",PARAMETER!B78,W72)</f>
        <v>2. Anionen, Kationen und Elemente</v>
      </c>
      <c r="X73" s="33" t="b">
        <f>ISNUMBER(PARAMETER!K78)</f>
        <v>1</v>
      </c>
      <c r="AD73" s="26" t="s">
        <v>634</v>
      </c>
    </row>
    <row r="74" spans="1:33" s="26" customFormat="1" ht="15.75" customHeight="1" x14ac:dyDescent="0.25">
      <c r="A74" s="77">
        <v>65</v>
      </c>
      <c r="B74" s="34" t="str">
        <f>IF(H74="S",V74,IF(H74="","",IF(PARAMETER!B79='DAkkS Transfer'!W73,"",'DAkkS Transfer'!W74)))</f>
        <v/>
      </c>
      <c r="C74" s="35" t="str">
        <f t="shared" si="7"/>
        <v>DIN EN ISO 15923-1: 2014-07 (D 49)</v>
      </c>
      <c r="D74" s="29" t="str">
        <f>IF(PARAMETER!F79="","",PARAMETER!F79)</f>
        <v/>
      </c>
      <c r="E74" s="29" t="str">
        <f>IF(PARAMETER!G79="","",PARAMETER!G79)</f>
        <v/>
      </c>
      <c r="F74" s="36" t="str">
        <f>IF(PARAMETER!H79="","",PARAMETER!H79)</f>
        <v/>
      </c>
      <c r="G74" s="28" t="str">
        <f>IF(PARAMETER!I79="","",PARAMETER!I79)</f>
        <v/>
      </c>
      <c r="H74" s="29" t="str">
        <f>IF(PARAMETER!J79="","",PARAMETER!J79)</f>
        <v/>
      </c>
      <c r="M74" s="32" t="str">
        <f>IF(PARAMETER!E79="","",PARAMETER!E79)</f>
        <v>2014-07</v>
      </c>
      <c r="N74" s="32" t="b">
        <f>IF(LEFT(PARAMETER!C79,6)=$AE$51,TRUE,FALSE)</f>
        <v>0</v>
      </c>
      <c r="O74" s="33" t="str">
        <f t="shared" si="8"/>
        <v/>
      </c>
      <c r="P74" s="33" t="str">
        <f t="shared" si="9"/>
        <v/>
      </c>
      <c r="Q74" s="33" t="str">
        <f t="shared" si="10"/>
        <v/>
      </c>
      <c r="R74" s="101"/>
      <c r="S74" s="32" t="str">
        <f>IF(M74="","",PARAMETER!C79&amp;": "&amp;PARAMETER!E79&amp;" ("&amp;PARAMETER!D79&amp;")")</f>
        <v>DIN EN ISO 15923-1: 2014-07 (D 49)</v>
      </c>
      <c r="T74" s="32" t="str">
        <f>IF(R74&lt;&gt;"",R74,IF(N74,LEFT(PARAMETER!C79,9)&amp;"-"&amp;PARAMETER!D79&amp;Q74&amp;": "&amp;'DAkkS Transfer'!M74,S74))</f>
        <v>DIN EN ISO 15923-1: 2014-07 (D 49)</v>
      </c>
      <c r="U74" s="33" t="str">
        <f>IF(H74="","",MAX(U$9:U73)+1)</f>
        <v/>
      </c>
      <c r="V74" s="32" t="str">
        <f>IF(G74=PARAMETER!Q$9,PARAMETER!B79&amp;" - "&amp;AD$62,"")</f>
        <v/>
      </c>
      <c r="W74" s="32" t="str">
        <f>IF(H74="x",PARAMETER!B79,W73)</f>
        <v>2. Anionen, Kationen und Elemente</v>
      </c>
      <c r="X74" s="33" t="b">
        <f>ISNUMBER(PARAMETER!K79)</f>
        <v>1</v>
      </c>
      <c r="AD74" s="26" t="s">
        <v>635</v>
      </c>
    </row>
    <row r="75" spans="1:33" s="26" customFormat="1" ht="15.75" customHeight="1" x14ac:dyDescent="0.25">
      <c r="A75" s="77">
        <v>66</v>
      </c>
      <c r="B75" s="34" t="str">
        <f>IF(H75="S",V75,IF(H75="","",IF(PARAMETER!B80='DAkkS Transfer'!W74,"",'DAkkS Transfer'!W75)))</f>
        <v/>
      </c>
      <c r="C75" s="35" t="str">
        <f t="shared" si="7"/>
        <v>DIN EN ISO 15923-1: 2024-12 (D 49)</v>
      </c>
      <c r="D75" s="29" t="str">
        <f>IF(PARAMETER!F80="","",PARAMETER!F80)</f>
        <v/>
      </c>
      <c r="E75" s="29" t="str">
        <f>IF(PARAMETER!G80="","",PARAMETER!G80)</f>
        <v/>
      </c>
      <c r="F75" s="36" t="str">
        <f>IF(PARAMETER!H80="","",PARAMETER!H80)</f>
        <v/>
      </c>
      <c r="G75" s="28" t="str">
        <f>IF(PARAMETER!I80="","",PARAMETER!I80)</f>
        <v/>
      </c>
      <c r="H75" s="29" t="str">
        <f>IF(PARAMETER!J80="","",PARAMETER!J80)</f>
        <v/>
      </c>
      <c r="M75" s="32" t="str">
        <f>IF(PARAMETER!E80="","",PARAMETER!E80)</f>
        <v>2024-12</v>
      </c>
      <c r="N75" s="32" t="b">
        <f>IF(LEFT(PARAMETER!C80,6)=$AE$51,TRUE,FALSE)</f>
        <v>0</v>
      </c>
      <c r="O75" s="33" t="str">
        <f t="shared" si="8"/>
        <v/>
      </c>
      <c r="P75" s="33" t="str">
        <f t="shared" si="9"/>
        <v/>
      </c>
      <c r="Q75" s="33" t="str">
        <f t="shared" si="10"/>
        <v/>
      </c>
      <c r="R75" s="101"/>
      <c r="S75" s="32" t="str">
        <f>IF(M75="","",PARAMETER!C80&amp;": "&amp;PARAMETER!E80&amp;" ("&amp;PARAMETER!D80&amp;")")</f>
        <v>DIN EN ISO 15923-1: 2024-12 (D 49)</v>
      </c>
      <c r="T75" s="32" t="str">
        <f>IF(R75&lt;&gt;"",R75,IF(N75,LEFT(PARAMETER!C80,9)&amp;"-"&amp;PARAMETER!D80&amp;Q75&amp;": "&amp;'DAkkS Transfer'!M75,S75))</f>
        <v>DIN EN ISO 15923-1: 2024-12 (D 49)</v>
      </c>
      <c r="U75" s="33" t="str">
        <f>IF(H75="","",MAX(U$9:U74)+1)</f>
        <v/>
      </c>
      <c r="V75" s="32" t="str">
        <f>IF(G75=PARAMETER!Q$9,PARAMETER!B80&amp;" - "&amp;AD$62,"")</f>
        <v/>
      </c>
      <c r="W75" s="32" t="str">
        <f>IF(H75="x",PARAMETER!B80,W74)</f>
        <v>2. Anionen, Kationen und Elemente</v>
      </c>
      <c r="X75" s="33" t="b">
        <f>ISNUMBER(PARAMETER!K80)</f>
        <v>0</v>
      </c>
      <c r="AD75" s="26" t="s">
        <v>636</v>
      </c>
    </row>
    <row r="76" spans="1:33" s="26" customFormat="1" ht="15.75" customHeight="1" x14ac:dyDescent="0.25">
      <c r="A76" s="77">
        <v>67</v>
      </c>
      <c r="B76" s="34" t="str">
        <f>IF(H76="S",V76,IF(H76="","",IF(PARAMETER!B81='DAkkS Transfer'!W75,"",'DAkkS Transfer'!W76)))</f>
        <v/>
      </c>
      <c r="C76" s="35" t="str">
        <f t="shared" si="7"/>
        <v>DIN 38405-D 27: 2017-10</v>
      </c>
      <c r="D76" s="29" t="str">
        <f>IF(PARAMETER!F81="","",PARAMETER!F81)</f>
        <v/>
      </c>
      <c r="E76" s="29" t="str">
        <f>IF(PARAMETER!G81="","",PARAMETER!G81)</f>
        <v/>
      </c>
      <c r="F76" s="36" t="str">
        <f>IF(PARAMETER!H81="","",PARAMETER!H81)</f>
        <v/>
      </c>
      <c r="G76" s="28" t="str">
        <f>IF(PARAMETER!I81="","",PARAMETER!I81)</f>
        <v/>
      </c>
      <c r="H76" s="29" t="str">
        <f>IF(PARAMETER!J81="","",PARAMETER!J81)</f>
        <v/>
      </c>
      <c r="M76" s="32" t="str">
        <f>IF(PARAMETER!E81="","",PARAMETER!E81)</f>
        <v>2017-10</v>
      </c>
      <c r="N76" s="32" t="b">
        <f>IF(LEFT(PARAMETER!C81,6)=$AE$51,TRUE,FALSE)</f>
        <v>1</v>
      </c>
      <c r="O76" s="33">
        <f t="shared" si="8"/>
        <v>19</v>
      </c>
      <c r="P76" s="33">
        <f t="shared" si="9"/>
        <v>13</v>
      </c>
      <c r="Q76" s="33" t="str">
        <f t="shared" si="10"/>
        <v/>
      </c>
      <c r="R76" s="101"/>
      <c r="S76" s="32" t="str">
        <f>IF(M76="","",PARAMETER!C81&amp;": "&amp;PARAMETER!E81&amp;" ("&amp;PARAMETER!D81&amp;")")</f>
        <v>DIN 38405-27: 2017-10 (D 27)</v>
      </c>
      <c r="T76" s="32" t="str">
        <f>IF(R76&lt;&gt;"",R76,IF(N76,LEFT(PARAMETER!C81,9)&amp;"-"&amp;PARAMETER!D81&amp;Q76&amp;": "&amp;'DAkkS Transfer'!M76,S76))</f>
        <v>DIN 38405-D 27: 2017-10</v>
      </c>
      <c r="U76" s="33" t="str">
        <f>IF(H76="","",MAX(U$9:U75)+1)</f>
        <v/>
      </c>
      <c r="V76" s="32" t="str">
        <f>IF(G76=PARAMETER!Q$9,PARAMETER!B81&amp;" - "&amp;AD$62,"")</f>
        <v/>
      </c>
      <c r="W76" s="32" t="str">
        <f>IF(H76="x",PARAMETER!B81,W75)</f>
        <v>2. Anionen, Kationen und Elemente</v>
      </c>
      <c r="X76" s="33" t="b">
        <f>ISNUMBER(PARAMETER!K81)</f>
        <v>1</v>
      </c>
      <c r="AD76" s="26" t="s">
        <v>642</v>
      </c>
    </row>
    <row r="77" spans="1:33" s="26" customFormat="1" ht="15.75" customHeight="1" x14ac:dyDescent="0.25">
      <c r="A77" s="77">
        <v>68</v>
      </c>
      <c r="B77" s="34" t="str">
        <f>IF(H77="S",V77,IF(H77="","",IF(PARAMETER!B82='DAkkS Transfer'!W76,"",'DAkkS Transfer'!W77)))</f>
        <v/>
      </c>
      <c r="C77" s="35" t="str">
        <f t="shared" si="7"/>
        <v>DIN EN ISO 10304-3: 1997-11 (D 22)</v>
      </c>
      <c r="D77" s="29" t="str">
        <f>IF(PARAMETER!F82="","",PARAMETER!F82)</f>
        <v/>
      </c>
      <c r="E77" s="29" t="str">
        <f>IF(PARAMETER!G82="","",PARAMETER!G82)</f>
        <v/>
      </c>
      <c r="F77" s="36" t="str">
        <f>IF(PARAMETER!H82="","",PARAMETER!H82)</f>
        <v/>
      </c>
      <c r="G77" s="28" t="str">
        <f>IF(PARAMETER!I82="","",PARAMETER!I82)</f>
        <v/>
      </c>
      <c r="H77" s="29" t="str">
        <f>IF(PARAMETER!J82="","",PARAMETER!J82)</f>
        <v/>
      </c>
      <c r="M77" s="32" t="str">
        <f>IF(PARAMETER!E82="","",PARAMETER!E82)</f>
        <v>1997-11</v>
      </c>
      <c r="N77" s="32" t="b">
        <f>IF(LEFT(PARAMETER!C82,6)=$AE$51,TRUE,FALSE)</f>
        <v>0</v>
      </c>
      <c r="O77" s="33" t="str">
        <f t="shared" si="8"/>
        <v/>
      </c>
      <c r="P77" s="33" t="str">
        <f t="shared" si="9"/>
        <v/>
      </c>
      <c r="Q77" s="33" t="str">
        <f t="shared" si="10"/>
        <v/>
      </c>
      <c r="R77" s="101"/>
      <c r="S77" s="32" t="str">
        <f>IF(M77="","",PARAMETER!C82&amp;": "&amp;PARAMETER!E82&amp;" ("&amp;PARAMETER!D82&amp;")")</f>
        <v>DIN EN ISO 10304-3: 1997-11 (D 22)</v>
      </c>
      <c r="T77" s="32" t="str">
        <f>IF(R77&lt;&gt;"",R77,IF(N77,LEFT(PARAMETER!C82,9)&amp;"-"&amp;PARAMETER!D82&amp;Q77&amp;": "&amp;'DAkkS Transfer'!M77,S77))</f>
        <v>DIN EN ISO 10304-3: 1997-11 (D 22)</v>
      </c>
      <c r="U77" s="33" t="str">
        <f>IF(H77="","",MAX(U$9:U76)+1)</f>
        <v/>
      </c>
      <c r="V77" s="32" t="str">
        <f>IF(G77=PARAMETER!Q$9,PARAMETER!B82&amp;" - "&amp;AD$62,"")</f>
        <v/>
      </c>
      <c r="W77" s="32" t="str">
        <f>IF(H77="x",PARAMETER!B82,W76)</f>
        <v>2. Anionen, Kationen und Elemente</v>
      </c>
      <c r="X77" s="33" t="b">
        <f>ISNUMBER(PARAMETER!K82)</f>
        <v>1</v>
      </c>
      <c r="AD77" s="26" t="s">
        <v>643</v>
      </c>
    </row>
    <row r="78" spans="1:33" s="26" customFormat="1" ht="15.75" customHeight="1" x14ac:dyDescent="0.25">
      <c r="A78" s="77">
        <v>69</v>
      </c>
      <c r="B78" s="34" t="str">
        <f>IF(H78="S",V78,IF(H78="","",IF(PARAMETER!B83='DAkkS Transfer'!W77,"",'DAkkS Transfer'!W78)))</f>
        <v/>
      </c>
      <c r="C78" s="35" t="str">
        <f t="shared" si="7"/>
        <v>DIN 38405-D 4-1: 1985-07</v>
      </c>
      <c r="D78" s="29" t="str">
        <f>IF(PARAMETER!F83="","",PARAMETER!F83)</f>
        <v/>
      </c>
      <c r="E78" s="29" t="str">
        <f>IF(PARAMETER!G83="","",PARAMETER!G83)</f>
        <v/>
      </c>
      <c r="F78" s="36" t="str">
        <f>IF(PARAMETER!H83="","",PARAMETER!H83)</f>
        <v/>
      </c>
      <c r="G78" s="28" t="str">
        <f>IF(PARAMETER!I83="","",PARAMETER!I83)</f>
        <v/>
      </c>
      <c r="H78" s="29" t="str">
        <f>IF(PARAMETER!J83="","",PARAMETER!J83)</f>
        <v/>
      </c>
      <c r="M78" s="32" t="str">
        <f>IF(PARAMETER!E83="","",PARAMETER!E83)</f>
        <v>1985-07</v>
      </c>
      <c r="N78" s="32" t="b">
        <f>IF(LEFT(PARAMETER!C83,6)=$AE$51,TRUE,FALSE)</f>
        <v>1</v>
      </c>
      <c r="O78" s="33">
        <f t="shared" si="8"/>
        <v>12</v>
      </c>
      <c r="P78" s="33">
        <f t="shared" si="9"/>
        <v>14</v>
      </c>
      <c r="Q78" s="33" t="str">
        <f t="shared" si="10"/>
        <v>-1</v>
      </c>
      <c r="R78" s="101"/>
      <c r="S78" s="32" t="str">
        <f>IF(M78="","",PARAMETER!C83&amp;": "&amp;PARAMETER!E83&amp;" ("&amp;PARAMETER!D83&amp;")")</f>
        <v>DIN 38405-4-1: 1985-07 (D 4)</v>
      </c>
      <c r="T78" s="32" t="str">
        <f>IF(R78&lt;&gt;"",R78,IF(N78,LEFT(PARAMETER!C83,9)&amp;"-"&amp;PARAMETER!D83&amp;Q78&amp;": "&amp;'DAkkS Transfer'!M78,S78))</f>
        <v>DIN 38405-D 4-1: 1985-07</v>
      </c>
      <c r="U78" s="33" t="str">
        <f>IF(H78="","",MAX(U$9:U77)+1)</f>
        <v/>
      </c>
      <c r="V78" s="32" t="str">
        <f>IF(G78=PARAMETER!Q$9,PARAMETER!B83&amp;" - "&amp;AD$62,"")</f>
        <v/>
      </c>
      <c r="W78" s="32" t="str">
        <f>IF(H78="x",PARAMETER!B83,W77)</f>
        <v>2. Anionen, Kationen und Elemente</v>
      </c>
      <c r="X78" s="33" t="b">
        <f>ISNUMBER(PARAMETER!K83)</f>
        <v>1</v>
      </c>
      <c r="AD78" s="26" t="s">
        <v>639</v>
      </c>
    </row>
    <row r="79" spans="1:33" s="26" customFormat="1" ht="15.75" customHeight="1" x14ac:dyDescent="0.25">
      <c r="A79" s="77">
        <v>70</v>
      </c>
      <c r="B79" s="34" t="str">
        <f>IF(H79="S",V79,IF(H79="","",IF(PARAMETER!B84='DAkkS Transfer'!W78,"",'DAkkS Transfer'!W79)))</f>
        <v/>
      </c>
      <c r="C79" s="35" t="str">
        <f t="shared" si="7"/>
        <v>DIN EN ISO 10304-1: 2009-07 (D 20)</v>
      </c>
      <c r="D79" s="29" t="str">
        <f>IF(PARAMETER!F84="","",PARAMETER!F84)</f>
        <v/>
      </c>
      <c r="E79" s="29" t="str">
        <f>IF(PARAMETER!G84="","",PARAMETER!G84)</f>
        <v/>
      </c>
      <c r="F79" s="36" t="str">
        <f>IF(PARAMETER!H84="","",PARAMETER!H84)</f>
        <v/>
      </c>
      <c r="G79" s="28" t="str">
        <f>IF(PARAMETER!I84="","",PARAMETER!I84)</f>
        <v/>
      </c>
      <c r="H79" s="29" t="str">
        <f>IF(PARAMETER!J84="","",PARAMETER!J84)</f>
        <v/>
      </c>
      <c r="M79" s="32" t="str">
        <f>IF(PARAMETER!E84="","",PARAMETER!E84)</f>
        <v>2009-07</v>
      </c>
      <c r="N79" s="32" t="b">
        <f>IF(LEFT(PARAMETER!C84,6)=$AE$51,TRUE,FALSE)</f>
        <v>0</v>
      </c>
      <c r="O79" s="33" t="str">
        <f>IF(N79,FIND("-",S79,11),"")</f>
        <v/>
      </c>
      <c r="P79" s="33" t="str">
        <f>IF(N79,FIND(":",S79),"")</f>
        <v/>
      </c>
      <c r="Q79" s="33" t="str">
        <f t="shared" si="10"/>
        <v/>
      </c>
      <c r="R79" s="101"/>
      <c r="S79" s="32" t="str">
        <f>IF(M79="","",PARAMETER!C84&amp;": "&amp;PARAMETER!E84&amp;" ("&amp;PARAMETER!D84&amp;")")</f>
        <v>DIN EN ISO 10304-1: 2009-07 (D 20)</v>
      </c>
      <c r="T79" s="32" t="str">
        <f>IF(R79&lt;&gt;"",R79,IF(N79,LEFT(PARAMETER!C84,9)&amp;"-"&amp;PARAMETER!D84&amp;Q79&amp;": "&amp;'DAkkS Transfer'!M79,S79))</f>
        <v>DIN EN ISO 10304-1: 2009-07 (D 20)</v>
      </c>
      <c r="U79" s="33" t="str">
        <f>IF(H79="","",MAX(U$9:U78)+1)</f>
        <v/>
      </c>
      <c r="V79" s="32" t="str">
        <f>IF(G79=PARAMETER!Q$9,PARAMETER!B84&amp;" - "&amp;AD$62,"")</f>
        <v/>
      </c>
      <c r="W79" s="32" t="str">
        <f>IF(H79="x",PARAMETER!B84,W78)</f>
        <v>2. Anionen, Kationen und Elemente</v>
      </c>
      <c r="X79" s="33" t="b">
        <f>ISNUMBER(PARAMETER!K84)</f>
        <v>1</v>
      </c>
      <c r="AD79" s="26" t="s">
        <v>640</v>
      </c>
    </row>
    <row r="80" spans="1:33" s="26" customFormat="1" ht="15.75" customHeight="1" x14ac:dyDescent="0.25">
      <c r="A80" s="77">
        <v>71</v>
      </c>
      <c r="B80" s="34" t="str">
        <f>IF(H80="S",V80,IF(H80="","",IF(PARAMETER!B85='DAkkS Transfer'!W79,"",'DAkkS Transfer'!W80)))</f>
        <v/>
      </c>
      <c r="C80" s="35" t="str">
        <f t="shared" si="7"/>
        <v>ISO/TS 15923-2: 2017-10</v>
      </c>
      <c r="D80" s="29" t="str">
        <f>IF(PARAMETER!F85="","",PARAMETER!F85)</f>
        <v/>
      </c>
      <c r="E80" s="29" t="str">
        <f>IF(PARAMETER!G85="","",PARAMETER!G85)</f>
        <v/>
      </c>
      <c r="F80" s="36" t="str">
        <f>IF(PARAMETER!H85="","",PARAMETER!H85)</f>
        <v/>
      </c>
      <c r="G80" s="28" t="str">
        <f>IF(PARAMETER!I85="","",PARAMETER!I85)</f>
        <v/>
      </c>
      <c r="H80" s="29" t="str">
        <f>IF(PARAMETER!J85="","",PARAMETER!J85)</f>
        <v/>
      </c>
      <c r="M80" s="32" t="str">
        <f>IF(PARAMETER!E85="","",PARAMETER!E85)</f>
        <v>2017-10</v>
      </c>
      <c r="N80" s="32" t="b">
        <f>IF(LEFT(PARAMETER!C85,6)=$AE$51,TRUE,FALSE)</f>
        <v>0</v>
      </c>
      <c r="O80" s="33" t="str">
        <f t="shared" ref="O80:O143" si="11">IF(N80,FIND("-",S80,11),"")</f>
        <v/>
      </c>
      <c r="P80" s="33" t="str">
        <f t="shared" ref="P80:P143" si="12">IF(N80,FIND(":",S80),"")</f>
        <v/>
      </c>
      <c r="Q80" s="33" t="str">
        <f t="shared" si="10"/>
        <v/>
      </c>
      <c r="R80" s="101" t="s">
        <v>540</v>
      </c>
      <c r="S80" s="32" t="str">
        <f>IF(M80="","",PARAMETER!C85&amp;": "&amp;PARAMETER!E85&amp;" ("&amp;PARAMETER!D85&amp;")")</f>
        <v>ISO/TS 15923-2: 2017-10 (-)</v>
      </c>
      <c r="T80" s="32" t="str">
        <f>IF(R80&lt;&gt;"",R80,IF(N80,LEFT(PARAMETER!C85,9)&amp;"-"&amp;PARAMETER!D85&amp;Q80&amp;": "&amp;'DAkkS Transfer'!M80,S80))</f>
        <v>ISO/TS 15923-2: 2017-10</v>
      </c>
      <c r="U80" s="33" t="str">
        <f>IF(H80="","",MAX(U$9:U79)+1)</f>
        <v/>
      </c>
      <c r="V80" s="32" t="str">
        <f>IF(G80=PARAMETER!Q$9,PARAMETER!B85&amp;" - "&amp;AD$62,"")</f>
        <v/>
      </c>
      <c r="W80" s="32" t="str">
        <f>IF(H80="x",PARAMETER!B85,W79)</f>
        <v>2. Anionen, Kationen und Elemente</v>
      </c>
      <c r="X80" s="33" t="b">
        <f>ISNUMBER(PARAMETER!K85)</f>
        <v>0</v>
      </c>
      <c r="AD80" s="26" t="s">
        <v>654</v>
      </c>
    </row>
    <row r="81" spans="1:30" s="26" customFormat="1" ht="15.75" customHeight="1" x14ac:dyDescent="0.25">
      <c r="A81" s="77">
        <v>72</v>
      </c>
      <c r="B81" s="34" t="str">
        <f>IF(H81="S",V81,IF(H81="","",IF(PARAMETER!B86='DAkkS Transfer'!W80,"",'DAkkS Transfer'!W81)))</f>
        <v/>
      </c>
      <c r="C81" s="35" t="str">
        <f t="shared" si="7"/>
        <v>DIN EN ISO 10304-3: 1997-11 (D 22)</v>
      </c>
      <c r="D81" s="29" t="str">
        <f>IF(PARAMETER!F86="","",PARAMETER!F86)</f>
        <v/>
      </c>
      <c r="E81" s="29" t="str">
        <f>IF(PARAMETER!G86="","",PARAMETER!G86)</f>
        <v/>
      </c>
      <c r="F81" s="36" t="str">
        <f>IF(PARAMETER!H86="","",PARAMETER!H86)</f>
        <v/>
      </c>
      <c r="G81" s="28" t="str">
        <f>IF(PARAMETER!I86="","",PARAMETER!I86)</f>
        <v/>
      </c>
      <c r="H81" s="29" t="str">
        <f>IF(PARAMETER!J86="","",PARAMETER!J86)</f>
        <v/>
      </c>
      <c r="M81" s="32" t="str">
        <f>IF(PARAMETER!E86="","",PARAMETER!E86)</f>
        <v>1997-11</v>
      </c>
      <c r="N81" s="32" t="b">
        <f>IF(LEFT(PARAMETER!C86,6)=$AE$51,TRUE,FALSE)</f>
        <v>0</v>
      </c>
      <c r="O81" s="33" t="str">
        <f t="shared" si="11"/>
        <v/>
      </c>
      <c r="P81" s="33" t="str">
        <f t="shared" si="12"/>
        <v/>
      </c>
      <c r="Q81" s="33" t="str">
        <f t="shared" si="10"/>
        <v/>
      </c>
      <c r="R81" s="101"/>
      <c r="S81" s="32" t="str">
        <f>IF(M81="","",PARAMETER!C86&amp;": "&amp;PARAMETER!E86&amp;" ("&amp;PARAMETER!D86&amp;")")</f>
        <v>DIN EN ISO 10304-3: 1997-11 (D 22)</v>
      </c>
      <c r="T81" s="32" t="str">
        <f>IF(R81&lt;&gt;"",R81,IF(N81,LEFT(PARAMETER!C86,9)&amp;"-"&amp;PARAMETER!D86&amp;Q81&amp;": "&amp;'DAkkS Transfer'!M81,S81))</f>
        <v>DIN EN ISO 10304-3: 1997-11 (D 22)</v>
      </c>
      <c r="U81" s="33" t="str">
        <f>IF(H81="","",MAX(U$9:U80)+1)</f>
        <v/>
      </c>
      <c r="V81" s="32" t="str">
        <f>IF(G81=PARAMETER!Q$9,PARAMETER!B86&amp;" - "&amp;AD$62,"")</f>
        <v/>
      </c>
      <c r="W81" s="32" t="str">
        <f>IF(H81="x",PARAMETER!B86,W80)</f>
        <v>2. Anionen, Kationen und Elemente</v>
      </c>
      <c r="X81" s="33" t="b">
        <f>ISNUMBER(PARAMETER!K86)</f>
        <v>1</v>
      </c>
    </row>
    <row r="82" spans="1:30" s="26" customFormat="1" ht="15.75" customHeight="1" x14ac:dyDescent="0.25">
      <c r="A82" s="77">
        <v>73</v>
      </c>
      <c r="B82" s="34" t="str">
        <f>IF(H82="S",V82,IF(H82="","",IF(PARAMETER!B87='DAkkS Transfer'!W81,"",'DAkkS Transfer'!W82)))</f>
        <v/>
      </c>
      <c r="C82" s="35" t="str">
        <f t="shared" si="7"/>
        <v>DIN EN ISO 10304-4: 1999-07 (D 25)</v>
      </c>
      <c r="D82" s="29" t="str">
        <f>IF(PARAMETER!F87="","",PARAMETER!F87)</f>
        <v/>
      </c>
      <c r="E82" s="29" t="str">
        <f>IF(PARAMETER!G87="","",PARAMETER!G87)</f>
        <v/>
      </c>
      <c r="F82" s="36" t="str">
        <f>IF(PARAMETER!H87="","",PARAMETER!H87)</f>
        <v/>
      </c>
      <c r="G82" s="28" t="str">
        <f>IF(PARAMETER!I87="","",PARAMETER!I87)</f>
        <v/>
      </c>
      <c r="H82" s="29" t="str">
        <f>IF(PARAMETER!J87="","",PARAMETER!J87)</f>
        <v/>
      </c>
      <c r="M82" s="32" t="str">
        <f>IF(PARAMETER!E87="","",PARAMETER!E87)</f>
        <v>1999-07</v>
      </c>
      <c r="N82" s="32" t="b">
        <f>IF(LEFT(PARAMETER!C87,6)=$AE$51,TRUE,FALSE)</f>
        <v>0</v>
      </c>
      <c r="O82" s="33" t="str">
        <f t="shared" si="11"/>
        <v/>
      </c>
      <c r="P82" s="33" t="str">
        <f t="shared" si="12"/>
        <v/>
      </c>
      <c r="Q82" s="33" t="str">
        <f t="shared" si="10"/>
        <v/>
      </c>
      <c r="R82" s="101"/>
      <c r="S82" s="32" t="str">
        <f>IF(M82="","",PARAMETER!C87&amp;": "&amp;PARAMETER!E87&amp;" ("&amp;PARAMETER!D87&amp;")")</f>
        <v>DIN EN ISO 10304-4: 1999-07 (D 25)</v>
      </c>
      <c r="T82" s="32" t="str">
        <f>IF(R82&lt;&gt;"",R82,IF(N82,LEFT(PARAMETER!C87,9)&amp;"-"&amp;PARAMETER!D87&amp;Q82&amp;": "&amp;'DAkkS Transfer'!M82,S82))</f>
        <v>DIN EN ISO 10304-4: 1999-07 (D 25)</v>
      </c>
      <c r="U82" s="33" t="str">
        <f>IF(H82="","",MAX(U$9:U81)+1)</f>
        <v/>
      </c>
      <c r="V82" s="32" t="str">
        <f>IF(G82=PARAMETER!Q$9,PARAMETER!B87&amp;" - "&amp;AD$62,"")</f>
        <v/>
      </c>
      <c r="W82" s="32" t="str">
        <f>IF(H82="x",PARAMETER!B87,W81)</f>
        <v>2. Anionen, Kationen und Elemente</v>
      </c>
      <c r="X82" s="33" t="b">
        <f>ISNUMBER(PARAMETER!K87)</f>
        <v>1</v>
      </c>
      <c r="AD82" s="26" t="s">
        <v>645</v>
      </c>
    </row>
    <row r="83" spans="1:30" s="26" customFormat="1" ht="15.75" customHeight="1" x14ac:dyDescent="0.25">
      <c r="A83" s="77">
        <v>74</v>
      </c>
      <c r="B83" s="34" t="str">
        <f>IF(H83="S",V83,IF(H83="","",IF(PARAMETER!B88='DAkkS Transfer'!W82,"",'DAkkS Transfer'!W83)))</f>
        <v/>
      </c>
      <c r="C83" s="35" t="str">
        <f t="shared" si="7"/>
        <v>DIN EN ISO 10304-4: 2024-07 (D 25)</v>
      </c>
      <c r="D83" s="29" t="str">
        <f>IF(PARAMETER!F88="","",PARAMETER!F88)</f>
        <v/>
      </c>
      <c r="E83" s="29" t="str">
        <f>IF(PARAMETER!G88="","",PARAMETER!G88)</f>
        <v/>
      </c>
      <c r="F83" s="36" t="str">
        <f>IF(PARAMETER!H88="","",PARAMETER!H88)</f>
        <v/>
      </c>
      <c r="G83" s="28" t="str">
        <f>IF(PARAMETER!I88="","",PARAMETER!I88)</f>
        <v/>
      </c>
      <c r="H83" s="29" t="str">
        <f>IF(PARAMETER!J88="","",PARAMETER!J88)</f>
        <v/>
      </c>
      <c r="M83" s="32" t="str">
        <f>IF(PARAMETER!E88="","",PARAMETER!E88)</f>
        <v>2024-07</v>
      </c>
      <c r="N83" s="32" t="b">
        <f>IF(LEFT(PARAMETER!C88,6)=$AE$51,TRUE,FALSE)</f>
        <v>0</v>
      </c>
      <c r="O83" s="33" t="str">
        <f t="shared" si="11"/>
        <v/>
      </c>
      <c r="P83" s="33" t="str">
        <f t="shared" si="12"/>
        <v/>
      </c>
      <c r="Q83" s="33" t="str">
        <f t="shared" si="10"/>
        <v/>
      </c>
      <c r="R83" s="101"/>
      <c r="S83" s="32" t="str">
        <f>IF(M83="","",PARAMETER!C88&amp;": "&amp;PARAMETER!E88&amp;" ("&amp;PARAMETER!D88&amp;")")</f>
        <v>DIN EN ISO 10304-4: 2024-07 (D 25)</v>
      </c>
      <c r="T83" s="32" t="str">
        <f>IF(R83&lt;&gt;"",R83,IF(N83,LEFT(PARAMETER!C88,9)&amp;"-"&amp;PARAMETER!D88&amp;Q83&amp;": "&amp;'DAkkS Transfer'!M83,S83))</f>
        <v>DIN EN ISO 10304-4: 2024-07 (D 25)</v>
      </c>
      <c r="U83" s="33" t="str">
        <f>IF(H83="","",MAX(U$9:U82)+1)</f>
        <v/>
      </c>
      <c r="V83" s="32" t="str">
        <f>IF(G83=PARAMETER!Q$9,PARAMETER!B88&amp;" - "&amp;AD$62,"")</f>
        <v/>
      </c>
      <c r="W83" s="32" t="str">
        <f>IF(H83="x",PARAMETER!B88,W82)</f>
        <v>2. Anionen, Kationen und Elemente</v>
      </c>
      <c r="X83" s="33" t="b">
        <f>ISNUMBER(PARAMETER!K88)</f>
        <v>0</v>
      </c>
      <c r="AD83" s="26" t="s">
        <v>646</v>
      </c>
    </row>
    <row r="84" spans="1:30" s="26" customFormat="1" ht="15.75" customHeight="1" x14ac:dyDescent="0.25">
      <c r="A84" s="77">
        <v>75</v>
      </c>
      <c r="B84" s="34" t="str">
        <f>IF(H84="S",V84,IF(H84="","",IF(PARAMETER!B89='DAkkS Transfer'!W83,"",'DAkkS Transfer'!W84)))</f>
        <v/>
      </c>
      <c r="C84" s="35" t="str">
        <f t="shared" si="7"/>
        <v>DIN EN ISO 15586: 2004-02 (E 4)</v>
      </c>
      <c r="D84" s="29" t="str">
        <f>IF(PARAMETER!F89="","",PARAMETER!F89)</f>
        <v/>
      </c>
      <c r="E84" s="29" t="str">
        <f>IF(PARAMETER!G89="","",PARAMETER!G89)</f>
        <v/>
      </c>
      <c r="F84" s="36" t="str">
        <f>IF(PARAMETER!H89="","",PARAMETER!H89)</f>
        <v/>
      </c>
      <c r="G84" s="28" t="str">
        <f>IF(PARAMETER!I89="","",PARAMETER!I89)</f>
        <v/>
      </c>
      <c r="H84" s="29" t="str">
        <f>IF(PARAMETER!J89="","",PARAMETER!J89)</f>
        <v/>
      </c>
      <c r="M84" s="32" t="str">
        <f>IF(PARAMETER!E89="","",PARAMETER!E89)</f>
        <v>2004-02</v>
      </c>
      <c r="N84" s="32" t="b">
        <f>IF(LEFT(PARAMETER!C89,6)=$AE$51,TRUE,FALSE)</f>
        <v>0</v>
      </c>
      <c r="O84" s="33" t="str">
        <f t="shared" si="11"/>
        <v/>
      </c>
      <c r="P84" s="33" t="str">
        <f t="shared" si="12"/>
        <v/>
      </c>
      <c r="Q84" s="33" t="str">
        <f t="shared" si="10"/>
        <v/>
      </c>
      <c r="R84" s="101"/>
      <c r="S84" s="32" t="str">
        <f>IF(M84="","",PARAMETER!C89&amp;": "&amp;PARAMETER!E89&amp;" ("&amp;PARAMETER!D89&amp;")")</f>
        <v>DIN EN ISO 15586: 2004-02 (E 4)</v>
      </c>
      <c r="T84" s="32" t="str">
        <f>IF(R84&lt;&gt;"",R84,IF(N84,LEFT(PARAMETER!C89,9)&amp;"-"&amp;PARAMETER!D89&amp;Q84&amp;": "&amp;'DAkkS Transfer'!M84,S84))</f>
        <v>DIN EN ISO 15586: 2004-02 (E 4)</v>
      </c>
      <c r="U84" s="33" t="str">
        <f>IF(H84="","",MAX(U$9:U83)+1)</f>
        <v/>
      </c>
      <c r="V84" s="32" t="str">
        <f>IF(G84=PARAMETER!Q$9,PARAMETER!B89&amp;" - "&amp;AD$62,"")</f>
        <v/>
      </c>
      <c r="W84" s="32" t="str">
        <f>IF(H84="x",PARAMETER!B89,W83)</f>
        <v>2. Anionen, Kationen und Elemente</v>
      </c>
      <c r="X84" s="33" t="b">
        <f>ISNUMBER(PARAMETER!K89)</f>
        <v>0</v>
      </c>
      <c r="AD84" s="26" t="s">
        <v>653</v>
      </c>
    </row>
    <row r="85" spans="1:30" s="26" customFormat="1" ht="15.75" customHeight="1" x14ac:dyDescent="0.25">
      <c r="A85" s="77">
        <v>76</v>
      </c>
      <c r="B85" s="34" t="str">
        <f>IF(H85="S",V85,IF(H85="","",IF(PARAMETER!B90='DAkkS Transfer'!W84,"",'DAkkS Transfer'!W85)))</f>
        <v/>
      </c>
      <c r="C85" s="35" t="str">
        <f t="shared" si="7"/>
        <v>DIN EN ISO 11885: 2009-09 (E 22)</v>
      </c>
      <c r="D85" s="29" t="str">
        <f>IF(PARAMETER!F90="","",PARAMETER!F90)</f>
        <v/>
      </c>
      <c r="E85" s="29" t="str">
        <f>IF(PARAMETER!G90="","",PARAMETER!G90)</f>
        <v/>
      </c>
      <c r="F85" s="36" t="str">
        <f>IF(PARAMETER!H90="","",PARAMETER!H90)</f>
        <v/>
      </c>
      <c r="G85" s="28" t="str">
        <f>IF(PARAMETER!I90="","",PARAMETER!I90)</f>
        <v/>
      </c>
      <c r="H85" s="29" t="str">
        <f>IF(PARAMETER!J90="","",PARAMETER!J90)</f>
        <v/>
      </c>
      <c r="M85" s="32" t="str">
        <f>IF(PARAMETER!E90="","",PARAMETER!E90)</f>
        <v>2009-09</v>
      </c>
      <c r="N85" s="32" t="b">
        <f>IF(LEFT(PARAMETER!C90,6)=$AE$51,TRUE,FALSE)</f>
        <v>0</v>
      </c>
      <c r="O85" s="33" t="str">
        <f t="shared" si="11"/>
        <v/>
      </c>
      <c r="P85" s="33" t="str">
        <f t="shared" si="12"/>
        <v/>
      </c>
      <c r="Q85" s="33" t="str">
        <f t="shared" si="10"/>
        <v/>
      </c>
      <c r="R85" s="101"/>
      <c r="S85" s="32" t="str">
        <f>IF(M85="","",PARAMETER!C90&amp;": "&amp;PARAMETER!E90&amp;" ("&amp;PARAMETER!D90&amp;")")</f>
        <v>DIN EN ISO 11885: 2009-09 (E 22)</v>
      </c>
      <c r="T85" s="32" t="str">
        <f>IF(R85&lt;&gt;"",R85,IF(N85,LEFT(PARAMETER!C90,9)&amp;"-"&amp;PARAMETER!D90&amp;Q85&amp;": "&amp;'DAkkS Transfer'!M85,S85))</f>
        <v>DIN EN ISO 11885: 2009-09 (E 22)</v>
      </c>
      <c r="U85" s="33" t="str">
        <f>IF(H85="","",MAX(U$9:U84)+1)</f>
        <v/>
      </c>
      <c r="V85" s="32" t="str">
        <f>IF(G85=PARAMETER!Q$9,PARAMETER!B90&amp;" - "&amp;AD$62,"")</f>
        <v/>
      </c>
      <c r="W85" s="32" t="str">
        <f>IF(H85="x",PARAMETER!B90,W84)</f>
        <v>2. Anionen, Kationen und Elemente</v>
      </c>
      <c r="X85" s="33" t="b">
        <f>ISNUMBER(PARAMETER!K90)</f>
        <v>1</v>
      </c>
      <c r="AD85" s="26" t="s">
        <v>649</v>
      </c>
    </row>
    <row r="86" spans="1:30" s="26" customFormat="1" ht="15.75" customHeight="1" x14ac:dyDescent="0.25">
      <c r="A86" s="77">
        <v>77</v>
      </c>
      <c r="B86" s="34" t="str">
        <f>IF(H86="S",V86,IF(H86="","",IF(PARAMETER!B91='DAkkS Transfer'!W85,"",'DAkkS Transfer'!W86)))</f>
        <v/>
      </c>
      <c r="C86" s="35" t="str">
        <f t="shared" si="7"/>
        <v>DIN EN ISO 12020: 2000-05 (E 25)</v>
      </c>
      <c r="D86" s="29" t="str">
        <f>IF(PARAMETER!F91="","",PARAMETER!F91)</f>
        <v/>
      </c>
      <c r="E86" s="29" t="str">
        <f>IF(PARAMETER!G91="","",PARAMETER!G91)</f>
        <v/>
      </c>
      <c r="F86" s="36" t="str">
        <f>IF(PARAMETER!H91="","",PARAMETER!H91)</f>
        <v/>
      </c>
      <c r="G86" s="28" t="str">
        <f>IF(PARAMETER!I91="","",PARAMETER!I91)</f>
        <v/>
      </c>
      <c r="H86" s="29" t="str">
        <f>IF(PARAMETER!J91="","",PARAMETER!J91)</f>
        <v/>
      </c>
      <c r="M86" s="32" t="str">
        <f>IF(PARAMETER!E91="","",PARAMETER!E91)</f>
        <v>2000-05</v>
      </c>
      <c r="N86" s="32" t="b">
        <f>IF(LEFT(PARAMETER!C91,6)=$AE$51,TRUE,FALSE)</f>
        <v>0</v>
      </c>
      <c r="O86" s="33" t="str">
        <f t="shared" si="11"/>
        <v/>
      </c>
      <c r="P86" s="33" t="str">
        <f t="shared" si="12"/>
        <v/>
      </c>
      <c r="Q86" s="33" t="str">
        <f t="shared" si="10"/>
        <v/>
      </c>
      <c r="R86" s="101"/>
      <c r="S86" s="32" t="str">
        <f>IF(M86="","",PARAMETER!C91&amp;": "&amp;PARAMETER!E91&amp;" ("&amp;PARAMETER!D91&amp;")")</f>
        <v>DIN EN ISO 12020: 2000-05 (E 25)</v>
      </c>
      <c r="T86" s="32" t="str">
        <f>IF(R86&lt;&gt;"",R86,IF(N86,LEFT(PARAMETER!C91,9)&amp;"-"&amp;PARAMETER!D91&amp;Q86&amp;": "&amp;'DAkkS Transfer'!M86,S86))</f>
        <v>DIN EN ISO 12020: 2000-05 (E 25)</v>
      </c>
      <c r="U86" s="33" t="str">
        <f>IF(H86="","",MAX(U$9:U85)+1)</f>
        <v/>
      </c>
      <c r="V86" s="32" t="str">
        <f>IF(G86=PARAMETER!Q$9,PARAMETER!B91&amp;" - "&amp;AD$62,"")</f>
        <v/>
      </c>
      <c r="W86" s="32" t="str">
        <f>IF(H86="x",PARAMETER!B91,W85)</f>
        <v>2. Anionen, Kationen und Elemente</v>
      </c>
      <c r="X86" s="33" t="b">
        <f>ISNUMBER(PARAMETER!K91)</f>
        <v>1</v>
      </c>
      <c r="AD86" s="26" t="s">
        <v>647</v>
      </c>
    </row>
    <row r="87" spans="1:30" s="26" customFormat="1" ht="15.75" customHeight="1" x14ac:dyDescent="0.25">
      <c r="A87" s="77">
        <v>78</v>
      </c>
      <c r="B87" s="34" t="str">
        <f>IF(H87="S",V87,IF(H87="","",IF(PARAMETER!B92='DAkkS Transfer'!W86,"",'DAkkS Transfer'!W87)))</f>
        <v/>
      </c>
      <c r="C87" s="35" t="str">
        <f t="shared" si="7"/>
        <v>DIN EN ISO 17294-2: 2017-01 (E 29)</v>
      </c>
      <c r="D87" s="29" t="str">
        <f>IF(PARAMETER!F92="","",PARAMETER!F92)</f>
        <v/>
      </c>
      <c r="E87" s="29" t="str">
        <f>IF(PARAMETER!G92="","",PARAMETER!G92)</f>
        <v/>
      </c>
      <c r="F87" s="36" t="str">
        <f>IF(PARAMETER!H92="","",PARAMETER!H92)</f>
        <v/>
      </c>
      <c r="G87" s="28" t="str">
        <f>IF(PARAMETER!I92="","",PARAMETER!I92)</f>
        <v/>
      </c>
      <c r="H87" s="29" t="str">
        <f>IF(PARAMETER!J92="","",PARAMETER!J92)</f>
        <v/>
      </c>
      <c r="M87" s="32" t="str">
        <f>IF(PARAMETER!E92="","",PARAMETER!E92)</f>
        <v>2017-01</v>
      </c>
      <c r="N87" s="32" t="b">
        <f>IF(LEFT(PARAMETER!C92,6)=$AE$51,TRUE,FALSE)</f>
        <v>0</v>
      </c>
      <c r="O87" s="33" t="str">
        <f t="shared" si="11"/>
        <v/>
      </c>
      <c r="P87" s="33" t="str">
        <f t="shared" si="12"/>
        <v/>
      </c>
      <c r="Q87" s="33" t="str">
        <f t="shared" si="10"/>
        <v/>
      </c>
      <c r="R87" s="101"/>
      <c r="S87" s="32" t="str">
        <f>IF(M87="","",PARAMETER!C92&amp;": "&amp;PARAMETER!E92&amp;" ("&amp;PARAMETER!D92&amp;")")</f>
        <v>DIN EN ISO 17294-2: 2017-01 (E 29)</v>
      </c>
      <c r="T87" s="32" t="str">
        <f>IF(R87&lt;&gt;"",R87,IF(N87,LEFT(PARAMETER!C92,9)&amp;"-"&amp;PARAMETER!D92&amp;Q87&amp;": "&amp;'DAkkS Transfer'!M87,S87))</f>
        <v>DIN EN ISO 17294-2: 2017-01 (E 29)</v>
      </c>
      <c r="U87" s="33" t="str">
        <f>IF(H87="","",MAX(U$9:U86)+1)</f>
        <v/>
      </c>
      <c r="V87" s="32" t="str">
        <f>IF(G87=PARAMETER!Q$9,PARAMETER!B92&amp;" - "&amp;AD$62,"")</f>
        <v/>
      </c>
      <c r="W87" s="32" t="str">
        <f>IF(H87="x",PARAMETER!B92,W86)</f>
        <v>2. Anionen, Kationen und Elemente</v>
      </c>
      <c r="X87" s="33" t="b">
        <f>ISNUMBER(PARAMETER!K92)</f>
        <v>1</v>
      </c>
      <c r="AD87" s="26" t="s">
        <v>648</v>
      </c>
    </row>
    <row r="88" spans="1:30" s="26" customFormat="1" ht="15.75" customHeight="1" x14ac:dyDescent="0.25">
      <c r="A88" s="77">
        <v>79</v>
      </c>
      <c r="B88" s="34" t="str">
        <f>IF(H88="S",V88,IF(H88="","",IF(PARAMETER!B93='DAkkS Transfer'!W87,"",'DAkkS Transfer'!W88)))</f>
        <v/>
      </c>
      <c r="C88" s="35" t="str">
        <f t="shared" si="7"/>
        <v>DIN EN ISO 17294-2: 2024-12 (E 29)</v>
      </c>
      <c r="D88" s="29" t="str">
        <f>IF(PARAMETER!F93="","",PARAMETER!F93)</f>
        <v/>
      </c>
      <c r="E88" s="29" t="str">
        <f>IF(PARAMETER!G93="","",PARAMETER!G93)</f>
        <v/>
      </c>
      <c r="F88" s="36" t="str">
        <f>IF(PARAMETER!H93="","",PARAMETER!H93)</f>
        <v/>
      </c>
      <c r="G88" s="28" t="str">
        <f>IF(PARAMETER!I93="","",PARAMETER!I93)</f>
        <v/>
      </c>
      <c r="H88" s="29" t="str">
        <f>IF(PARAMETER!J93="","",PARAMETER!J93)</f>
        <v/>
      </c>
      <c r="M88" s="32" t="str">
        <f>IF(PARAMETER!E93="","",PARAMETER!E93)</f>
        <v>2024-12</v>
      </c>
      <c r="N88" s="32" t="b">
        <f>IF(LEFT(PARAMETER!C93,6)=$AE$51,TRUE,FALSE)</f>
        <v>0</v>
      </c>
      <c r="O88" s="33" t="str">
        <f t="shared" si="11"/>
        <v/>
      </c>
      <c r="P88" s="33" t="str">
        <f t="shared" si="12"/>
        <v/>
      </c>
      <c r="Q88" s="33" t="str">
        <f t="shared" si="10"/>
        <v/>
      </c>
      <c r="R88" s="101"/>
      <c r="S88" s="32" t="str">
        <f>IF(M88="","",PARAMETER!C93&amp;": "&amp;PARAMETER!E93&amp;" ("&amp;PARAMETER!D93&amp;")")</f>
        <v>DIN EN ISO 17294-2: 2024-12 (E 29)</v>
      </c>
      <c r="T88" s="32" t="str">
        <f>IF(R88&lt;&gt;"",R88,IF(N88,LEFT(PARAMETER!C93,9)&amp;"-"&amp;PARAMETER!D93&amp;Q88&amp;": "&amp;'DAkkS Transfer'!M88,S88))</f>
        <v>DIN EN ISO 17294-2: 2024-12 (E 29)</v>
      </c>
      <c r="U88" s="33" t="str">
        <f>IF(H88="","",MAX(U$9:U87)+1)</f>
        <v/>
      </c>
      <c r="V88" s="32" t="str">
        <f>IF(G88=PARAMETER!Q$9,PARAMETER!B93&amp;" - "&amp;AD$62,"")</f>
        <v/>
      </c>
      <c r="W88" s="32" t="str">
        <f>IF(H88="x",PARAMETER!B93,W87)</f>
        <v>2. Anionen, Kationen und Elemente</v>
      </c>
      <c r="X88" s="33" t="b">
        <f>ISNUMBER(PARAMETER!K93)</f>
        <v>0</v>
      </c>
      <c r="AD88" s="26" t="s">
        <v>652</v>
      </c>
    </row>
    <row r="89" spans="1:30" s="26" customFormat="1" ht="15.75" customHeight="1" x14ac:dyDescent="0.25">
      <c r="A89" s="77">
        <v>80</v>
      </c>
      <c r="B89" s="34" t="str">
        <f>IF(H89="S",V89,IF(H89="","",IF(PARAMETER!B94='DAkkS Transfer'!W88,"",'DAkkS Transfer'!W89)))</f>
        <v/>
      </c>
      <c r="C89" s="35" t="str">
        <f t="shared" si="7"/>
        <v>DIN 38406-E 5-1: 1983-10</v>
      </c>
      <c r="D89" s="29" t="str">
        <f>IF(PARAMETER!F94="","",PARAMETER!F94)</f>
        <v/>
      </c>
      <c r="E89" s="29" t="str">
        <f>IF(PARAMETER!G94="","",PARAMETER!G94)</f>
        <v/>
      </c>
      <c r="F89" s="36" t="str">
        <f>IF(PARAMETER!H94="","",PARAMETER!H94)</f>
        <v/>
      </c>
      <c r="G89" s="28" t="str">
        <f>IF(PARAMETER!I94="","",PARAMETER!I94)</f>
        <v/>
      </c>
      <c r="H89" s="29" t="str">
        <f>IF(PARAMETER!J94="","",PARAMETER!J94)</f>
        <v/>
      </c>
      <c r="M89" s="32" t="str">
        <f>IF(PARAMETER!E94="","",PARAMETER!E94)</f>
        <v>1983-10</v>
      </c>
      <c r="N89" s="32" t="b">
        <f>IF(LEFT(PARAMETER!C94,6)=$AE$51,TRUE,FALSE)</f>
        <v>1</v>
      </c>
      <c r="O89" s="33">
        <f t="shared" si="11"/>
        <v>12</v>
      </c>
      <c r="P89" s="33">
        <f t="shared" si="12"/>
        <v>14</v>
      </c>
      <c r="Q89" s="33" t="str">
        <f t="shared" si="10"/>
        <v>-1</v>
      </c>
      <c r="R89" s="101"/>
      <c r="S89" s="32" t="str">
        <f>IF(M89="","",PARAMETER!C94&amp;": "&amp;PARAMETER!E94&amp;" ("&amp;PARAMETER!D94&amp;")")</f>
        <v>DIN 38406-5-1: 1983-10 (E 5)</v>
      </c>
      <c r="T89" s="32" t="str">
        <f>IF(R89&lt;&gt;"",R89,IF(N89,LEFT(PARAMETER!C94,9)&amp;"-"&amp;PARAMETER!D94&amp;Q89&amp;": "&amp;'DAkkS Transfer'!M89,S89))</f>
        <v>DIN 38406-E 5-1: 1983-10</v>
      </c>
      <c r="U89" s="33" t="str">
        <f>IF(H89="","",MAX(U$9:U88)+1)</f>
        <v/>
      </c>
      <c r="V89" s="32" t="str">
        <f>IF(G89=PARAMETER!Q$9,PARAMETER!B94&amp;" - "&amp;AD$62,"")</f>
        <v/>
      </c>
      <c r="W89" s="32" t="str">
        <f>IF(H89="x",PARAMETER!B94,W88)</f>
        <v>2. Anionen, Kationen und Elemente</v>
      </c>
      <c r="X89" s="33" t="b">
        <f>ISNUMBER(PARAMETER!K94)</f>
        <v>1</v>
      </c>
      <c r="AD89" s="26" t="s">
        <v>650</v>
      </c>
    </row>
    <row r="90" spans="1:30" s="26" customFormat="1" ht="15.75" customHeight="1" x14ac:dyDescent="0.25">
      <c r="A90" s="77">
        <v>81</v>
      </c>
      <c r="B90" s="34" t="str">
        <f>IF(H90="S",V90,IF(H90="","",IF(PARAMETER!B95='DAkkS Transfer'!W89,"",'DAkkS Transfer'!W90)))</f>
        <v/>
      </c>
      <c r="C90" s="35" t="str">
        <f t="shared" si="7"/>
        <v>DIN 38406-E 5-2: 1983-10</v>
      </c>
      <c r="D90" s="29" t="str">
        <f>IF(PARAMETER!F95="","",PARAMETER!F95)</f>
        <v/>
      </c>
      <c r="E90" s="29" t="str">
        <f>IF(PARAMETER!G95="","",PARAMETER!G95)</f>
        <v/>
      </c>
      <c r="F90" s="36" t="str">
        <f>IF(PARAMETER!H95="","",PARAMETER!H95)</f>
        <v/>
      </c>
      <c r="G90" s="28" t="str">
        <f>IF(PARAMETER!I95="","",PARAMETER!I95)</f>
        <v/>
      </c>
      <c r="H90" s="29" t="str">
        <f>IF(PARAMETER!J95="","",PARAMETER!J95)</f>
        <v/>
      </c>
      <c r="M90" s="32" t="str">
        <f>IF(PARAMETER!E95="","",PARAMETER!E95)</f>
        <v>1983-10</v>
      </c>
      <c r="N90" s="32" t="b">
        <f>IF(LEFT(PARAMETER!C95,6)=$AE$51,TRUE,FALSE)</f>
        <v>1</v>
      </c>
      <c r="O90" s="33">
        <f t="shared" si="11"/>
        <v>12</v>
      </c>
      <c r="P90" s="33">
        <f t="shared" si="12"/>
        <v>14</v>
      </c>
      <c r="Q90" s="33" t="str">
        <f t="shared" si="10"/>
        <v>-2</v>
      </c>
      <c r="R90" s="101"/>
      <c r="S90" s="32" t="str">
        <f>IF(M90="","",PARAMETER!C95&amp;": "&amp;PARAMETER!E95&amp;" ("&amp;PARAMETER!D95&amp;")")</f>
        <v>DIN 38406-5-2: 1983-10 (E 5)</v>
      </c>
      <c r="T90" s="32" t="str">
        <f>IF(R90&lt;&gt;"",R90,IF(N90,LEFT(PARAMETER!C95,9)&amp;"-"&amp;PARAMETER!D95&amp;Q90&amp;": "&amp;'DAkkS Transfer'!M90,S90))</f>
        <v>DIN 38406-E 5-2: 1983-10</v>
      </c>
      <c r="U90" s="33" t="str">
        <f>IF(H90="","",MAX(U$9:U89)+1)</f>
        <v/>
      </c>
      <c r="V90" s="32" t="str">
        <f>IF(G90=PARAMETER!Q$9,PARAMETER!B95&amp;" - "&amp;AD$62,"")</f>
        <v/>
      </c>
      <c r="W90" s="32" t="str">
        <f>IF(H90="x",PARAMETER!B95,W89)</f>
        <v>2. Anionen, Kationen und Elemente</v>
      </c>
      <c r="X90" s="33" t="b">
        <f>ISNUMBER(PARAMETER!K95)</f>
        <v>1</v>
      </c>
    </row>
    <row r="91" spans="1:30" s="26" customFormat="1" ht="15.75" customHeight="1" x14ac:dyDescent="0.25">
      <c r="A91" s="77">
        <v>82</v>
      </c>
      <c r="B91" s="34" t="str">
        <f>IF(H91="S",V91,IF(H91="","",IF(PARAMETER!B96='DAkkS Transfer'!W90,"",'DAkkS Transfer'!W91)))</f>
        <v/>
      </c>
      <c r="C91" s="35" t="str">
        <f t="shared" si="7"/>
        <v>DIN EN ISO 15923-1: 2014-07 (D 49)</v>
      </c>
      <c r="D91" s="29" t="str">
        <f>IF(PARAMETER!F96="","",PARAMETER!F96)</f>
        <v/>
      </c>
      <c r="E91" s="29" t="str">
        <f>IF(PARAMETER!G96="","",PARAMETER!G96)</f>
        <v/>
      </c>
      <c r="F91" s="36" t="str">
        <f>IF(PARAMETER!H96="","",PARAMETER!H96)</f>
        <v/>
      </c>
      <c r="G91" s="28" t="str">
        <f>IF(PARAMETER!I96="","",PARAMETER!I96)</f>
        <v/>
      </c>
      <c r="H91" s="29" t="str">
        <f>IF(PARAMETER!J96="","",PARAMETER!J96)</f>
        <v/>
      </c>
      <c r="M91" s="32" t="str">
        <f>IF(PARAMETER!E96="","",PARAMETER!E96)</f>
        <v>2014-07</v>
      </c>
      <c r="N91" s="32" t="b">
        <f>IF(LEFT(PARAMETER!C96,6)=$AE$51,TRUE,FALSE)</f>
        <v>0</v>
      </c>
      <c r="O91" s="33" t="str">
        <f t="shared" si="11"/>
        <v/>
      </c>
      <c r="P91" s="33" t="str">
        <f t="shared" si="12"/>
        <v/>
      </c>
      <c r="Q91" s="33" t="str">
        <f t="shared" si="10"/>
        <v/>
      </c>
      <c r="R91" s="101"/>
      <c r="S91" s="32" t="str">
        <f>IF(M91="","",PARAMETER!C96&amp;": "&amp;PARAMETER!E96&amp;" ("&amp;PARAMETER!D96&amp;")")</f>
        <v>DIN EN ISO 15923-1: 2014-07 (D 49)</v>
      </c>
      <c r="T91" s="32" t="str">
        <f>IF(R91&lt;&gt;"",R91,IF(N91,LEFT(PARAMETER!C96,9)&amp;"-"&amp;PARAMETER!D96&amp;Q91&amp;": "&amp;'DAkkS Transfer'!M91,S91))</f>
        <v>DIN EN ISO 15923-1: 2014-07 (D 49)</v>
      </c>
      <c r="U91" s="33" t="str">
        <f>IF(H91="","",MAX(U$9:U90)+1)</f>
        <v/>
      </c>
      <c r="V91" s="32" t="str">
        <f>IF(G91=PARAMETER!Q$9,PARAMETER!B96&amp;" - "&amp;AD$62,"")</f>
        <v/>
      </c>
      <c r="W91" s="32" t="str">
        <f>IF(H91="x",PARAMETER!B96,W90)</f>
        <v>2. Anionen, Kationen und Elemente</v>
      </c>
      <c r="X91" s="33" t="b">
        <f>ISNUMBER(PARAMETER!K96)</f>
        <v>1</v>
      </c>
      <c r="AD91" s="26" t="s">
        <v>651</v>
      </c>
    </row>
    <row r="92" spans="1:30" s="26" customFormat="1" ht="15.75" customHeight="1" x14ac:dyDescent="0.25">
      <c r="A92" s="77">
        <v>83</v>
      </c>
      <c r="B92" s="34" t="str">
        <f>IF(H92="S",V92,IF(H92="","",IF(PARAMETER!B97='DAkkS Transfer'!W91,"",'DAkkS Transfer'!W92)))</f>
        <v/>
      </c>
      <c r="C92" s="35" t="str">
        <f t="shared" si="7"/>
        <v>DIN EN ISO 15923-1: 2024-12 (D 49)</v>
      </c>
      <c r="D92" s="29" t="str">
        <f>IF(PARAMETER!F97="","",PARAMETER!F97)</f>
        <v/>
      </c>
      <c r="E92" s="29" t="str">
        <f>IF(PARAMETER!G97="","",PARAMETER!G97)</f>
        <v/>
      </c>
      <c r="F92" s="36" t="str">
        <f>IF(PARAMETER!H97="","",PARAMETER!H97)</f>
        <v/>
      </c>
      <c r="G92" s="28" t="str">
        <f>IF(PARAMETER!I97="","",PARAMETER!I97)</f>
        <v/>
      </c>
      <c r="H92" s="29" t="str">
        <f>IF(PARAMETER!J97="","",PARAMETER!J97)</f>
        <v/>
      </c>
      <c r="M92" s="32" t="str">
        <f>IF(PARAMETER!E97="","",PARAMETER!E97)</f>
        <v>2024-12</v>
      </c>
      <c r="N92" s="32" t="b">
        <f>IF(LEFT(PARAMETER!C97,6)=$AE$51,TRUE,FALSE)</f>
        <v>0</v>
      </c>
      <c r="O92" s="33" t="str">
        <f t="shared" si="11"/>
        <v/>
      </c>
      <c r="P92" s="33" t="str">
        <f t="shared" si="12"/>
        <v/>
      </c>
      <c r="Q92" s="33" t="str">
        <f t="shared" si="10"/>
        <v/>
      </c>
      <c r="R92" s="101"/>
      <c r="S92" s="32" t="str">
        <f>IF(M92="","",PARAMETER!C97&amp;": "&amp;PARAMETER!E97&amp;" ("&amp;PARAMETER!D97&amp;")")</f>
        <v>DIN EN ISO 15923-1: 2024-12 (D 49)</v>
      </c>
      <c r="T92" s="32" t="str">
        <f>IF(R92&lt;&gt;"",R92,IF(N92,LEFT(PARAMETER!C97,9)&amp;"-"&amp;PARAMETER!D97&amp;Q92&amp;": "&amp;'DAkkS Transfer'!M92,S92))</f>
        <v>DIN EN ISO 15923-1: 2024-12 (D 49)</v>
      </c>
      <c r="U92" s="33" t="str">
        <f>IF(H92="","",MAX(U$9:U91)+1)</f>
        <v/>
      </c>
      <c r="V92" s="32" t="str">
        <f>IF(G92=PARAMETER!Q$9,PARAMETER!B97&amp;" - "&amp;AD$62,"")</f>
        <v/>
      </c>
      <c r="W92" s="32" t="str">
        <f>IF(H92="x",PARAMETER!B97,W91)</f>
        <v>2. Anionen, Kationen und Elemente</v>
      </c>
      <c r="X92" s="33" t="b">
        <f>ISNUMBER(PARAMETER!K97)</f>
        <v>0</v>
      </c>
    </row>
    <row r="93" spans="1:30" s="26" customFormat="1" ht="15.75" customHeight="1" x14ac:dyDescent="0.25">
      <c r="A93" s="77">
        <v>84</v>
      </c>
      <c r="B93" s="34" t="str">
        <f>IF(H93="S",V93,IF(H93="","",IF(PARAMETER!B98='DAkkS Transfer'!W92,"",'DAkkS Transfer'!W93)))</f>
        <v/>
      </c>
      <c r="C93" s="35" t="str">
        <f t="shared" si="7"/>
        <v>DIN EN ISO 11732: 2005-05 (E 23)</v>
      </c>
      <c r="D93" s="29" t="str">
        <f>IF(PARAMETER!F98="","",PARAMETER!F98)</f>
        <v/>
      </c>
      <c r="E93" s="29" t="str">
        <f>IF(PARAMETER!G98="","",PARAMETER!G98)</f>
        <v/>
      </c>
      <c r="F93" s="36" t="str">
        <f>IF(PARAMETER!H98="","",PARAMETER!H98)</f>
        <v/>
      </c>
      <c r="G93" s="28" t="str">
        <f>IF(PARAMETER!I98="","",PARAMETER!I98)</f>
        <v/>
      </c>
      <c r="H93" s="29" t="str">
        <f>IF(PARAMETER!J98="","",PARAMETER!J98)</f>
        <v/>
      </c>
      <c r="M93" s="32" t="str">
        <f>IF(PARAMETER!E98="","",PARAMETER!E98)</f>
        <v>2005-05</v>
      </c>
      <c r="N93" s="32" t="b">
        <f>IF(LEFT(PARAMETER!C98,6)=$AE$51,TRUE,FALSE)</f>
        <v>0</v>
      </c>
      <c r="O93" s="33" t="str">
        <f t="shared" si="11"/>
        <v/>
      </c>
      <c r="P93" s="33" t="str">
        <f t="shared" si="12"/>
        <v/>
      </c>
      <c r="Q93" s="33" t="str">
        <f t="shared" si="10"/>
        <v/>
      </c>
      <c r="R93" s="101"/>
      <c r="S93" s="32" t="str">
        <f>IF(M93="","",PARAMETER!C98&amp;": "&amp;PARAMETER!E98&amp;" ("&amp;PARAMETER!D98&amp;")")</f>
        <v>DIN EN ISO 11732: 2005-05 (E 23)</v>
      </c>
      <c r="T93" s="32" t="str">
        <f>IF(R93&lt;&gt;"",R93,IF(N93,LEFT(PARAMETER!C98,9)&amp;"-"&amp;PARAMETER!D98&amp;Q93&amp;": "&amp;'DAkkS Transfer'!M93,S93))</f>
        <v>DIN EN ISO 11732: 2005-05 (E 23)</v>
      </c>
      <c r="U93" s="33" t="str">
        <f>IF(H93="","",MAX(U$9:U92)+1)</f>
        <v/>
      </c>
      <c r="V93" s="32" t="str">
        <f>IF(G93=PARAMETER!Q$9,PARAMETER!B98&amp;" - "&amp;AD$62,"")</f>
        <v/>
      </c>
      <c r="W93" s="32" t="str">
        <f>IF(H93="x",PARAMETER!B98,W92)</f>
        <v>2. Anionen, Kationen und Elemente</v>
      </c>
      <c r="X93" s="33" t="b">
        <f>ISNUMBER(PARAMETER!K98)</f>
        <v>1</v>
      </c>
    </row>
    <row r="94" spans="1:30" s="26" customFormat="1" ht="15.75" customHeight="1" x14ac:dyDescent="0.25">
      <c r="A94" s="77">
        <v>85</v>
      </c>
      <c r="B94" s="34" t="str">
        <f>IF(H94="S",V94,IF(H94="","",IF(PARAMETER!B99='DAkkS Transfer'!W93,"",'DAkkS Transfer'!W94)))</f>
        <v/>
      </c>
      <c r="C94" s="35" t="str">
        <f t="shared" si="7"/>
        <v>DIN EN ISO 14911: 1999-12 (E 34)</v>
      </c>
      <c r="D94" s="29" t="str">
        <f>IF(PARAMETER!F99="","",PARAMETER!F99)</f>
        <v/>
      </c>
      <c r="E94" s="29" t="str">
        <f>IF(PARAMETER!G99="","",PARAMETER!G99)</f>
        <v/>
      </c>
      <c r="F94" s="36" t="str">
        <f>IF(PARAMETER!H99="","",PARAMETER!H99)</f>
        <v/>
      </c>
      <c r="G94" s="28" t="str">
        <f>IF(PARAMETER!I99="","",PARAMETER!I99)</f>
        <v/>
      </c>
      <c r="H94" s="29" t="str">
        <f>IF(PARAMETER!J99="","",PARAMETER!J99)</f>
        <v/>
      </c>
      <c r="M94" s="32" t="str">
        <f>IF(PARAMETER!E99="","",PARAMETER!E99)</f>
        <v>1999-12</v>
      </c>
      <c r="N94" s="32" t="b">
        <f>IF(LEFT(PARAMETER!C99,6)=$AE$51,TRUE,FALSE)</f>
        <v>0</v>
      </c>
      <c r="O94" s="33" t="str">
        <f t="shared" si="11"/>
        <v/>
      </c>
      <c r="P94" s="33" t="str">
        <f t="shared" si="12"/>
        <v/>
      </c>
      <c r="Q94" s="33" t="str">
        <f t="shared" si="10"/>
        <v/>
      </c>
      <c r="R94" s="101"/>
      <c r="S94" s="32" t="str">
        <f>IF(M94="","",PARAMETER!C99&amp;": "&amp;PARAMETER!E99&amp;" ("&amp;PARAMETER!D99&amp;")")</f>
        <v>DIN EN ISO 14911: 1999-12 (E 34)</v>
      </c>
      <c r="T94" s="32" t="str">
        <f>IF(R94&lt;&gt;"",R94,IF(N94,LEFT(PARAMETER!C99,9)&amp;"-"&amp;PARAMETER!D99&amp;Q94&amp;": "&amp;'DAkkS Transfer'!M94,S94))</f>
        <v>DIN EN ISO 14911: 1999-12 (E 34)</v>
      </c>
      <c r="U94" s="33" t="str">
        <f>IF(H94="","",MAX(U$9:U93)+1)</f>
        <v/>
      </c>
      <c r="V94" s="32" t="str">
        <f>IF(G94=PARAMETER!Q$9,PARAMETER!B99&amp;" - "&amp;AD$62,"")</f>
        <v/>
      </c>
      <c r="W94" s="32" t="str">
        <f>IF(H94="x",PARAMETER!B99,W93)</f>
        <v>2. Anionen, Kationen und Elemente</v>
      </c>
      <c r="X94" s="33" t="b">
        <f>ISNUMBER(PARAMETER!K99)</f>
        <v>0</v>
      </c>
    </row>
    <row r="95" spans="1:30" s="26" customFormat="1" ht="15.75" customHeight="1" x14ac:dyDescent="0.25">
      <c r="A95" s="77">
        <v>86</v>
      </c>
      <c r="B95" s="34" t="str">
        <f>IF(H95="S",V95,IF(H95="","",IF(PARAMETER!B100='DAkkS Transfer'!W94,"",'DAkkS Transfer'!W95)))</f>
        <v/>
      </c>
      <c r="C95" s="35" t="str">
        <f t="shared" si="7"/>
        <v>DIN 38405-D 32-1: 2000-05</v>
      </c>
      <c r="D95" s="29" t="str">
        <f>IF(PARAMETER!F100="","",PARAMETER!F100)</f>
        <v/>
      </c>
      <c r="E95" s="29" t="str">
        <f>IF(PARAMETER!G100="","",PARAMETER!G100)</f>
        <v/>
      </c>
      <c r="F95" s="36" t="str">
        <f>IF(PARAMETER!H100="","",PARAMETER!H100)</f>
        <v/>
      </c>
      <c r="G95" s="28" t="str">
        <f>IF(PARAMETER!I100="","",PARAMETER!I100)</f>
        <v/>
      </c>
      <c r="H95" s="29" t="str">
        <f>IF(PARAMETER!J100="","",PARAMETER!J100)</f>
        <v/>
      </c>
      <c r="M95" s="32" t="str">
        <f>IF(PARAMETER!E100="","",PARAMETER!E100)</f>
        <v>2000-05</v>
      </c>
      <c r="N95" s="32" t="b">
        <f>IF(LEFT(PARAMETER!C100,6)=$AE$51,TRUE,FALSE)</f>
        <v>1</v>
      </c>
      <c r="O95" s="33">
        <f t="shared" si="11"/>
        <v>13</v>
      </c>
      <c r="P95" s="33">
        <f t="shared" si="12"/>
        <v>15</v>
      </c>
      <c r="Q95" s="33" t="str">
        <f t="shared" si="10"/>
        <v>-1</v>
      </c>
      <c r="R95" s="101"/>
      <c r="S95" s="32" t="str">
        <f>IF(M95="","",PARAMETER!C100&amp;": "&amp;PARAMETER!E100&amp;" ("&amp;PARAMETER!D100&amp;")")</f>
        <v>DIN 38405-32-1: 2000-05 (D 32)</v>
      </c>
      <c r="T95" s="32" t="str">
        <f>IF(R95&lt;&gt;"",R95,IF(N95,LEFT(PARAMETER!C100,9)&amp;"-"&amp;PARAMETER!D100&amp;Q95&amp;": "&amp;'DAkkS Transfer'!M95,S95))</f>
        <v>DIN 38405-D 32-1: 2000-05</v>
      </c>
      <c r="U95" s="33" t="str">
        <f>IF(H95="","",MAX(U$9:U94)+1)</f>
        <v/>
      </c>
      <c r="V95" s="32" t="str">
        <f>IF(G95=PARAMETER!Q$9,PARAMETER!B100&amp;" - "&amp;AD$62,"")</f>
        <v/>
      </c>
      <c r="W95" s="32" t="str">
        <f>IF(H95="x",PARAMETER!B100,W94)</f>
        <v>2. Anionen, Kationen und Elemente</v>
      </c>
      <c r="X95" s="33" t="b">
        <f>ISNUMBER(PARAMETER!K100)</f>
        <v>1</v>
      </c>
    </row>
    <row r="96" spans="1:30" s="26" customFormat="1" ht="15.75" customHeight="1" x14ac:dyDescent="0.25">
      <c r="A96" s="77">
        <v>87</v>
      </c>
      <c r="B96" s="34" t="str">
        <f>IF(H96="S",V96,IF(H96="","",IF(PARAMETER!B101='DAkkS Transfer'!W95,"",'DAkkS Transfer'!W96)))</f>
        <v/>
      </c>
      <c r="C96" s="35" t="str">
        <f t="shared" si="7"/>
        <v>DIN 38405-D 32-2: 2000-05</v>
      </c>
      <c r="D96" s="29" t="str">
        <f>IF(PARAMETER!F101="","",PARAMETER!F101)</f>
        <v/>
      </c>
      <c r="E96" s="29" t="str">
        <f>IF(PARAMETER!G101="","",PARAMETER!G101)</f>
        <v/>
      </c>
      <c r="F96" s="36" t="str">
        <f>IF(PARAMETER!H101="","",PARAMETER!H101)</f>
        <v/>
      </c>
      <c r="G96" s="28" t="str">
        <f>IF(PARAMETER!I101="","",PARAMETER!I101)</f>
        <v/>
      </c>
      <c r="H96" s="29" t="str">
        <f>IF(PARAMETER!J101="","",PARAMETER!J101)</f>
        <v/>
      </c>
      <c r="M96" s="32" t="str">
        <f>IF(PARAMETER!E101="","",PARAMETER!E101)</f>
        <v>2000-05</v>
      </c>
      <c r="N96" s="32" t="b">
        <f>IF(LEFT(PARAMETER!C101,6)=$AE$51,TRUE,FALSE)</f>
        <v>1</v>
      </c>
      <c r="O96" s="33">
        <f t="shared" si="11"/>
        <v>13</v>
      </c>
      <c r="P96" s="33">
        <f t="shared" si="12"/>
        <v>15</v>
      </c>
      <c r="Q96" s="33" t="str">
        <f t="shared" si="10"/>
        <v>-2</v>
      </c>
      <c r="R96" s="101"/>
      <c r="S96" s="32" t="str">
        <f>IF(M96="","",PARAMETER!C101&amp;": "&amp;PARAMETER!E101&amp;" ("&amp;PARAMETER!D101&amp;")")</f>
        <v>DIN 38405-32-2: 2000-05 (D 32)</v>
      </c>
      <c r="T96" s="32" t="str">
        <f>IF(R96&lt;&gt;"",R96,IF(N96,LEFT(PARAMETER!C101,9)&amp;"-"&amp;PARAMETER!D101&amp;Q96&amp;": "&amp;'DAkkS Transfer'!M96,S96))</f>
        <v>DIN 38405-D 32-2: 2000-05</v>
      </c>
      <c r="U96" s="33" t="str">
        <f>IF(H96="","",MAX(U$9:U95)+1)</f>
        <v/>
      </c>
      <c r="V96" s="32" t="str">
        <f>IF(G96=PARAMETER!Q$9,PARAMETER!B101&amp;" - "&amp;AD$62,"")</f>
        <v/>
      </c>
      <c r="W96" s="32" t="str">
        <f>IF(H96="x",PARAMETER!B101,W95)</f>
        <v>2. Anionen, Kationen und Elemente</v>
      </c>
      <c r="X96" s="33" t="b">
        <f>ISNUMBER(PARAMETER!K101)</f>
        <v>1</v>
      </c>
    </row>
    <row r="97" spans="1:28" s="26" customFormat="1" ht="15.75" customHeight="1" x14ac:dyDescent="0.25">
      <c r="A97" s="77">
        <v>88</v>
      </c>
      <c r="B97" s="34" t="str">
        <f>IF(H97="S",V97,IF(H97="","",IF(PARAMETER!B102='DAkkS Transfer'!W96,"",'DAkkS Transfer'!W97)))</f>
        <v/>
      </c>
      <c r="C97" s="35" t="str">
        <f t="shared" si="7"/>
        <v>DIN EN ISO 15586: 2004-02 (E 4)</v>
      </c>
      <c r="D97" s="29" t="str">
        <f>IF(PARAMETER!F102="","",PARAMETER!F102)</f>
        <v/>
      </c>
      <c r="E97" s="29" t="str">
        <f>IF(PARAMETER!G102="","",PARAMETER!G102)</f>
        <v/>
      </c>
      <c r="F97" s="36" t="str">
        <f>IF(PARAMETER!H102="","",PARAMETER!H102)</f>
        <v/>
      </c>
      <c r="G97" s="28" t="str">
        <f>IF(PARAMETER!I102="","",PARAMETER!I102)</f>
        <v/>
      </c>
      <c r="H97" s="29" t="str">
        <f>IF(PARAMETER!J102="","",PARAMETER!J102)</f>
        <v/>
      </c>
      <c r="M97" s="32" t="str">
        <f>IF(PARAMETER!E102="","",PARAMETER!E102)</f>
        <v>2004-02</v>
      </c>
      <c r="N97" s="32" t="b">
        <f>IF(LEFT(PARAMETER!C102,6)=$AE$51,TRUE,FALSE)</f>
        <v>0</v>
      </c>
      <c r="O97" s="33" t="str">
        <f t="shared" si="11"/>
        <v/>
      </c>
      <c r="P97" s="33" t="str">
        <f t="shared" si="12"/>
        <v/>
      </c>
      <c r="Q97" s="33" t="str">
        <f t="shared" si="10"/>
        <v/>
      </c>
      <c r="R97" s="101"/>
      <c r="S97" s="32" t="str">
        <f>IF(M97="","",PARAMETER!C102&amp;": "&amp;PARAMETER!E102&amp;" ("&amp;PARAMETER!D102&amp;")")</f>
        <v>DIN EN ISO 15586: 2004-02 (E 4)</v>
      </c>
      <c r="T97" s="32" t="str">
        <f>IF(R97&lt;&gt;"",R97,IF(N97,LEFT(PARAMETER!C102,9)&amp;"-"&amp;PARAMETER!D102&amp;Q97&amp;": "&amp;'DAkkS Transfer'!M97,S97))</f>
        <v>DIN EN ISO 15586: 2004-02 (E 4)</v>
      </c>
      <c r="U97" s="33" t="str">
        <f>IF(H97="","",MAX(U$9:U96)+1)</f>
        <v/>
      </c>
      <c r="V97" s="32" t="str">
        <f>IF(G97=PARAMETER!Q$9,PARAMETER!B102&amp;" - "&amp;AD$62,"")</f>
        <v/>
      </c>
      <c r="W97" s="32" t="str">
        <f>IF(H97="x",PARAMETER!B102,W96)</f>
        <v>2. Anionen, Kationen und Elemente</v>
      </c>
      <c r="X97" s="33" t="b">
        <f>ISNUMBER(PARAMETER!K102)</f>
        <v>1</v>
      </c>
    </row>
    <row r="98" spans="1:28" s="26" customFormat="1" ht="15.75" customHeight="1" x14ac:dyDescent="0.25">
      <c r="A98" s="77">
        <v>89</v>
      </c>
      <c r="B98" s="34" t="str">
        <f>IF(H98="S",V98,IF(H98="","",IF(PARAMETER!B103='DAkkS Transfer'!W97,"",'DAkkS Transfer'!W98)))</f>
        <v/>
      </c>
      <c r="C98" s="35" t="str">
        <f t="shared" si="7"/>
        <v>DIN EN ISO 11885: 2009-09 (E 22)</v>
      </c>
      <c r="D98" s="29" t="str">
        <f>IF(PARAMETER!F103="","",PARAMETER!F103)</f>
        <v/>
      </c>
      <c r="E98" s="29" t="str">
        <f>IF(PARAMETER!G103="","",PARAMETER!G103)</f>
        <v/>
      </c>
      <c r="F98" s="36" t="str">
        <f>IF(PARAMETER!H103="","",PARAMETER!H103)</f>
        <v/>
      </c>
      <c r="G98" s="28" t="str">
        <f>IF(PARAMETER!I103="","",PARAMETER!I103)</f>
        <v/>
      </c>
      <c r="H98" s="29" t="str">
        <f>IF(PARAMETER!J103="","",PARAMETER!J103)</f>
        <v/>
      </c>
      <c r="M98" s="32" t="str">
        <f>IF(PARAMETER!E103="","",PARAMETER!E103)</f>
        <v>2009-09</v>
      </c>
      <c r="N98" s="32" t="b">
        <f>IF(LEFT(PARAMETER!C103,6)=$AE$51,TRUE,FALSE)</f>
        <v>0</v>
      </c>
      <c r="O98" s="33" t="str">
        <f t="shared" si="11"/>
        <v/>
      </c>
      <c r="P98" s="33" t="str">
        <f t="shared" si="12"/>
        <v/>
      </c>
      <c r="Q98" s="33" t="str">
        <f t="shared" si="10"/>
        <v/>
      </c>
      <c r="R98" s="101"/>
      <c r="S98" s="32" t="str">
        <f>IF(M98="","",PARAMETER!C103&amp;": "&amp;PARAMETER!E103&amp;" ("&amp;PARAMETER!D103&amp;")")</f>
        <v>DIN EN ISO 11885: 2009-09 (E 22)</v>
      </c>
      <c r="T98" s="32" t="str">
        <f>IF(R98&lt;&gt;"",R98,IF(N98,LEFT(PARAMETER!C103,9)&amp;"-"&amp;PARAMETER!D103&amp;Q98&amp;": "&amp;'DAkkS Transfer'!M98,S98))</f>
        <v>DIN EN ISO 11885: 2009-09 (E 22)</v>
      </c>
      <c r="U98" s="33" t="str">
        <f>IF(H98="","",MAX(U$9:U97)+1)</f>
        <v/>
      </c>
      <c r="V98" s="32" t="str">
        <f>IF(G98=PARAMETER!Q$9,PARAMETER!B103&amp;" - "&amp;AD$62,"")</f>
        <v/>
      </c>
      <c r="W98" s="32" t="str">
        <f>IF(H98="x",PARAMETER!B103,W97)</f>
        <v>2. Anionen, Kationen und Elemente</v>
      </c>
      <c r="X98" s="33" t="b">
        <f>ISNUMBER(PARAMETER!K103)</f>
        <v>1</v>
      </c>
    </row>
    <row r="99" spans="1:28" s="26" customFormat="1" ht="15.75" customHeight="1" x14ac:dyDescent="0.25">
      <c r="A99" s="77">
        <v>90</v>
      </c>
      <c r="B99" s="34" t="str">
        <f>IF(H99="S",V99,IF(H99="","",IF(PARAMETER!B104='DAkkS Transfer'!W98,"",'DAkkS Transfer'!W99)))</f>
        <v/>
      </c>
      <c r="C99" s="35" t="str">
        <f t="shared" si="7"/>
        <v>DIN EN ISO 17294-2: 2017-01 (E 29)</v>
      </c>
      <c r="D99" s="29" t="str">
        <f>IF(PARAMETER!F104="","",PARAMETER!F104)</f>
        <v/>
      </c>
      <c r="E99" s="29" t="str">
        <f>IF(PARAMETER!G104="","",PARAMETER!G104)</f>
        <v/>
      </c>
      <c r="F99" s="36" t="str">
        <f>IF(PARAMETER!H104="","",PARAMETER!H104)</f>
        <v/>
      </c>
      <c r="G99" s="28" t="str">
        <f>IF(PARAMETER!I104="","",PARAMETER!I104)</f>
        <v/>
      </c>
      <c r="H99" s="29" t="str">
        <f>IF(PARAMETER!J104="","",PARAMETER!J104)</f>
        <v/>
      </c>
      <c r="M99" s="32" t="str">
        <f>IF(PARAMETER!E104="","",PARAMETER!E104)</f>
        <v>2017-01</v>
      </c>
      <c r="N99" s="32" t="b">
        <f>IF(LEFT(PARAMETER!C104,6)=$AE$51,TRUE,FALSE)</f>
        <v>0</v>
      </c>
      <c r="O99" s="33" t="str">
        <f t="shared" si="11"/>
        <v/>
      </c>
      <c r="P99" s="33" t="str">
        <f t="shared" si="12"/>
        <v/>
      </c>
      <c r="Q99" s="33" t="str">
        <f t="shared" si="10"/>
        <v/>
      </c>
      <c r="R99" s="101"/>
      <c r="S99" s="32" t="str">
        <f>IF(M99="","",PARAMETER!C104&amp;": "&amp;PARAMETER!E104&amp;" ("&amp;PARAMETER!D104&amp;")")</f>
        <v>DIN EN ISO 17294-2: 2017-01 (E 29)</v>
      </c>
      <c r="T99" s="32" t="str">
        <f>IF(R99&lt;&gt;"",R99,IF(N99,LEFT(PARAMETER!C104,9)&amp;"-"&amp;PARAMETER!D104&amp;Q99&amp;": "&amp;'DAkkS Transfer'!M99,S99))</f>
        <v>DIN EN ISO 17294-2: 2017-01 (E 29)</v>
      </c>
      <c r="U99" s="33" t="str">
        <f>IF(H99="","",MAX(U$9:U98)+1)</f>
        <v/>
      </c>
      <c r="V99" s="32" t="str">
        <f>IF(G99=PARAMETER!Q$9,PARAMETER!B104&amp;" - "&amp;AD$62,"")</f>
        <v/>
      </c>
      <c r="W99" s="32" t="str">
        <f>IF(H99="x",PARAMETER!B104,W98)</f>
        <v>2. Anionen, Kationen und Elemente</v>
      </c>
      <c r="X99" s="33" t="b">
        <f>ISNUMBER(PARAMETER!K104)</f>
        <v>1</v>
      </c>
    </row>
    <row r="100" spans="1:28" s="26" customFormat="1" ht="15.75" customHeight="1" x14ac:dyDescent="0.25">
      <c r="A100" s="77">
        <v>91</v>
      </c>
      <c r="B100" s="34" t="str">
        <f>IF(H100="S",V100,IF(H100="","",IF(PARAMETER!B105='DAkkS Transfer'!W99,"",'DAkkS Transfer'!W100)))</f>
        <v/>
      </c>
      <c r="C100" s="35" t="str">
        <f t="shared" si="7"/>
        <v>DIN EN ISO 17294-2: 2024-12 (E 29)</v>
      </c>
      <c r="D100" s="29" t="str">
        <f>IF(PARAMETER!F105="","",PARAMETER!F105)</f>
        <v/>
      </c>
      <c r="E100" s="29" t="str">
        <f>IF(PARAMETER!G105="","",PARAMETER!G105)</f>
        <v/>
      </c>
      <c r="F100" s="36" t="str">
        <f>IF(PARAMETER!H105="","",PARAMETER!H105)</f>
        <v/>
      </c>
      <c r="G100" s="28" t="str">
        <f>IF(PARAMETER!I105="","",PARAMETER!I105)</f>
        <v/>
      </c>
      <c r="H100" s="29" t="str">
        <f>IF(PARAMETER!J105="","",PARAMETER!J105)</f>
        <v/>
      </c>
      <c r="M100" s="32" t="str">
        <f>IF(PARAMETER!E105="","",PARAMETER!E105)</f>
        <v>2024-12</v>
      </c>
      <c r="N100" s="32" t="b">
        <f>IF(LEFT(PARAMETER!C105,6)=$AE$51,TRUE,FALSE)</f>
        <v>0</v>
      </c>
      <c r="O100" s="33" t="str">
        <f t="shared" si="11"/>
        <v/>
      </c>
      <c r="P100" s="33" t="str">
        <f t="shared" si="12"/>
        <v/>
      </c>
      <c r="Q100" s="33" t="str">
        <f t="shared" si="10"/>
        <v/>
      </c>
      <c r="R100" s="101"/>
      <c r="S100" s="32" t="str">
        <f>IF(M100="","",PARAMETER!C105&amp;": "&amp;PARAMETER!E105&amp;" ("&amp;PARAMETER!D105&amp;")")</f>
        <v>DIN EN ISO 17294-2: 2024-12 (E 29)</v>
      </c>
      <c r="T100" s="32" t="str">
        <f>IF(R100&lt;&gt;"",R100,IF(N100,LEFT(PARAMETER!C105,9)&amp;"-"&amp;PARAMETER!D105&amp;Q100&amp;": "&amp;'DAkkS Transfer'!M100,S100))</f>
        <v>DIN EN ISO 17294-2: 2024-12 (E 29)</v>
      </c>
      <c r="U100" s="33" t="str">
        <f>IF(H100="","",MAX(U$9:U99)+1)</f>
        <v/>
      </c>
      <c r="V100" s="32" t="str">
        <f>IF(G100=PARAMETER!Q$9,PARAMETER!B105&amp;" - "&amp;AD$62,"")</f>
        <v/>
      </c>
      <c r="W100" s="32" t="str">
        <f>IF(H100="x",PARAMETER!B105,W99)</f>
        <v>2. Anionen, Kationen und Elemente</v>
      </c>
      <c r="X100" s="33" t="b">
        <f>ISNUMBER(PARAMETER!K105)</f>
        <v>0</v>
      </c>
    </row>
    <row r="101" spans="1:28" s="26" customFormat="1" ht="15.75" customHeight="1" x14ac:dyDescent="0.25">
      <c r="A101" s="77">
        <v>92</v>
      </c>
      <c r="B101" s="34" t="str">
        <f>IF(H101="S",V101,IF(H101="","",IF(PARAMETER!B106='DAkkS Transfer'!W100,"",'DAkkS Transfer'!W101)))</f>
        <v/>
      </c>
      <c r="C101" s="35" t="str">
        <f t="shared" ref="C101:C132" si="13">T101</f>
        <v>DIN EN ISO 11969: 1996-11 (D 18)</v>
      </c>
      <c r="D101" s="29" t="str">
        <f>IF(PARAMETER!F106="","",PARAMETER!F106)</f>
        <v/>
      </c>
      <c r="E101" s="29" t="str">
        <f>IF(PARAMETER!G106="","",PARAMETER!G106)</f>
        <v/>
      </c>
      <c r="F101" s="36" t="str">
        <f>IF(PARAMETER!H106="","",PARAMETER!H106)</f>
        <v/>
      </c>
      <c r="G101" s="28" t="str">
        <f>IF(PARAMETER!I106="","",PARAMETER!I106)</f>
        <v/>
      </c>
      <c r="H101" s="29" t="str">
        <f>IF(PARAMETER!J106="","",PARAMETER!J106)</f>
        <v/>
      </c>
      <c r="M101" s="32" t="str">
        <f>IF(PARAMETER!E106="","",PARAMETER!E106)</f>
        <v>1996-11</v>
      </c>
      <c r="N101" s="32" t="b">
        <f>IF(LEFT(PARAMETER!C106,6)=$AE$51,TRUE,FALSE)</f>
        <v>0</v>
      </c>
      <c r="O101" s="33" t="str">
        <f t="shared" si="11"/>
        <v/>
      </c>
      <c r="P101" s="33" t="str">
        <f t="shared" si="12"/>
        <v/>
      </c>
      <c r="Q101" s="33" t="str">
        <f t="shared" si="10"/>
        <v/>
      </c>
      <c r="R101" s="101"/>
      <c r="S101" s="32" t="str">
        <f>IF(M101="","",PARAMETER!C106&amp;": "&amp;PARAMETER!E106&amp;" ("&amp;PARAMETER!D106&amp;")")</f>
        <v>DIN EN ISO 11969: 1996-11 (D 18)</v>
      </c>
      <c r="T101" s="32" t="str">
        <f>IF(R101&lt;&gt;"",R101,IF(N101,LEFT(PARAMETER!C106,9)&amp;"-"&amp;PARAMETER!D106&amp;Q101&amp;": "&amp;'DAkkS Transfer'!M101,S101))</f>
        <v>DIN EN ISO 11969: 1996-11 (D 18)</v>
      </c>
      <c r="U101" s="33" t="str">
        <f>IF(H101="","",MAX(U$9:U100)+1)</f>
        <v/>
      </c>
      <c r="V101" s="32" t="str">
        <f>IF(G101=PARAMETER!Q$9,PARAMETER!B106&amp;" - "&amp;AD$62,"")</f>
        <v/>
      </c>
      <c r="W101" s="32" t="str">
        <f>IF(H101="x",PARAMETER!B106,W100)</f>
        <v>2. Anionen, Kationen und Elemente</v>
      </c>
      <c r="X101" s="33" t="b">
        <f>ISNUMBER(PARAMETER!K106)</f>
        <v>1</v>
      </c>
    </row>
    <row r="102" spans="1:28" s="26" customFormat="1" ht="15.75" customHeight="1" x14ac:dyDescent="0.25">
      <c r="A102" s="77">
        <v>93</v>
      </c>
      <c r="B102" s="34" t="str">
        <f>IF(H102="S",V102,IF(H102="","",IF(PARAMETER!B107='DAkkS Transfer'!W101,"",'DAkkS Transfer'!W102)))</f>
        <v/>
      </c>
      <c r="C102" s="35" t="str">
        <f t="shared" si="13"/>
        <v>DIN 38405-D 35: 2004-09</v>
      </c>
      <c r="D102" s="29" t="str">
        <f>IF(PARAMETER!F107="","",PARAMETER!F107)</f>
        <v/>
      </c>
      <c r="E102" s="29" t="str">
        <f>IF(PARAMETER!G107="","",PARAMETER!G107)</f>
        <v/>
      </c>
      <c r="F102" s="36" t="str">
        <f>IF(PARAMETER!H107="","",PARAMETER!H107)</f>
        <v/>
      </c>
      <c r="G102" s="28" t="str">
        <f>IF(PARAMETER!I107="","",PARAMETER!I107)</f>
        <v/>
      </c>
      <c r="H102" s="29" t="str">
        <f>IF(PARAMETER!J107="","",PARAMETER!J107)</f>
        <v/>
      </c>
      <c r="M102" s="32" t="str">
        <f>IF(PARAMETER!E107="","",PARAMETER!E107)</f>
        <v>2004-09</v>
      </c>
      <c r="N102" s="32" t="b">
        <f>IF(LEFT(PARAMETER!C107,6)=$AE$51,TRUE,FALSE)</f>
        <v>1</v>
      </c>
      <c r="O102" s="33">
        <f t="shared" si="11"/>
        <v>19</v>
      </c>
      <c r="P102" s="33">
        <f t="shared" si="12"/>
        <v>13</v>
      </c>
      <c r="Q102" s="33" t="str">
        <f t="shared" si="10"/>
        <v/>
      </c>
      <c r="R102" s="101"/>
      <c r="S102" s="32" t="str">
        <f>IF(M102="","",PARAMETER!C107&amp;": "&amp;PARAMETER!E107&amp;" ("&amp;PARAMETER!D107&amp;")")</f>
        <v>DIN 38405-35: 2004-09 (D 35)</v>
      </c>
      <c r="T102" s="32" t="str">
        <f>IF(R102&lt;&gt;"",R102,IF(N102,LEFT(PARAMETER!C107,9)&amp;"-"&amp;PARAMETER!D107&amp;Q102&amp;": "&amp;'DAkkS Transfer'!M102,S102))</f>
        <v>DIN 38405-D 35: 2004-09</v>
      </c>
      <c r="U102" s="33" t="str">
        <f>IF(H102="","",MAX(U$9:U101)+1)</f>
        <v/>
      </c>
      <c r="V102" s="32" t="str">
        <f>IF(G102=PARAMETER!Q$9,PARAMETER!B107&amp;" - "&amp;AD$62,"")</f>
        <v/>
      </c>
      <c r="W102" s="32" t="str">
        <f>IF(H102="x",PARAMETER!B107,W101)</f>
        <v>2. Anionen, Kationen und Elemente</v>
      </c>
      <c r="X102" s="33" t="b">
        <f>ISNUMBER(PARAMETER!K107)</f>
        <v>1</v>
      </c>
    </row>
    <row r="103" spans="1:28" s="26" customFormat="1" ht="15.75" customHeight="1" x14ac:dyDescent="0.25">
      <c r="A103" s="77">
        <v>94</v>
      </c>
      <c r="B103" s="34" t="str">
        <f>IF(H103="S",V103,IF(H103="","",IF(PARAMETER!B108='DAkkS Transfer'!W102,"",'DAkkS Transfer'!W103)))</f>
        <v/>
      </c>
      <c r="C103" s="35" t="str">
        <f t="shared" si="13"/>
        <v>DIN EN ISO 15586: 2004-02 (E 4)</v>
      </c>
      <c r="D103" s="29" t="str">
        <f>IF(PARAMETER!F108="","",PARAMETER!F108)</f>
        <v/>
      </c>
      <c r="E103" s="29" t="str">
        <f>IF(PARAMETER!G108="","",PARAMETER!G108)</f>
        <v/>
      </c>
      <c r="F103" s="36" t="str">
        <f>IF(PARAMETER!H108="","",PARAMETER!H108)</f>
        <v/>
      </c>
      <c r="G103" s="28" t="str">
        <f>IF(PARAMETER!I108="","",PARAMETER!I108)</f>
        <v/>
      </c>
      <c r="H103" s="29" t="str">
        <f>IF(PARAMETER!J108="","",PARAMETER!J108)</f>
        <v/>
      </c>
      <c r="M103" s="32" t="str">
        <f>IF(PARAMETER!E108="","",PARAMETER!E108)</f>
        <v>2004-02</v>
      </c>
      <c r="N103" s="32" t="b">
        <f>IF(LEFT(PARAMETER!C108,6)=$AE$51,TRUE,FALSE)</f>
        <v>0</v>
      </c>
      <c r="O103" s="33" t="str">
        <f t="shared" si="11"/>
        <v/>
      </c>
      <c r="P103" s="33" t="str">
        <f t="shared" si="12"/>
        <v/>
      </c>
      <c r="Q103" s="33" t="str">
        <f t="shared" si="10"/>
        <v/>
      </c>
      <c r="R103" s="101"/>
      <c r="S103" s="32" t="str">
        <f>IF(M103="","",PARAMETER!C108&amp;": "&amp;PARAMETER!E108&amp;" ("&amp;PARAMETER!D108&amp;")")</f>
        <v>DIN EN ISO 15586: 2004-02 (E 4)</v>
      </c>
      <c r="T103" s="32" t="str">
        <f>IF(R103&lt;&gt;"",R103,IF(N103,LEFT(PARAMETER!C108,9)&amp;"-"&amp;PARAMETER!D108&amp;Q103&amp;": "&amp;'DAkkS Transfer'!M103,S103))</f>
        <v>DIN EN ISO 15586: 2004-02 (E 4)</v>
      </c>
      <c r="U103" s="33" t="str">
        <f>IF(H103="","",MAX(U$9:U102)+1)</f>
        <v/>
      </c>
      <c r="V103" s="32" t="str">
        <f>IF(G103=PARAMETER!Q$9,PARAMETER!B108&amp;" - "&amp;AD$62,"")</f>
        <v/>
      </c>
      <c r="W103" s="32" t="str">
        <f>IF(H103="x",PARAMETER!B108,W102)</f>
        <v>2. Anionen, Kationen und Elemente</v>
      </c>
      <c r="X103" s="33" t="b">
        <f>ISNUMBER(PARAMETER!K108)</f>
        <v>1</v>
      </c>
    </row>
    <row r="104" spans="1:28" s="26" customFormat="1" ht="15.75" customHeight="1" x14ac:dyDescent="0.25">
      <c r="A104" s="77">
        <v>95</v>
      </c>
      <c r="B104" s="34" t="str">
        <f>IF(H104="S",V104,IF(H104="","",IF(PARAMETER!B109='DAkkS Transfer'!W103,"",'DAkkS Transfer'!W104)))</f>
        <v/>
      </c>
      <c r="C104" s="35" t="str">
        <f t="shared" si="13"/>
        <v>DIN EN ISO 11885: 2009-09 (E 22)</v>
      </c>
      <c r="D104" s="29" t="str">
        <f>IF(PARAMETER!F109="","",PARAMETER!F109)</f>
        <v/>
      </c>
      <c r="E104" s="29" t="str">
        <f>IF(PARAMETER!G109="","",PARAMETER!G109)</f>
        <v/>
      </c>
      <c r="F104" s="36" t="str">
        <f>IF(PARAMETER!H109="","",PARAMETER!H109)</f>
        <v/>
      </c>
      <c r="G104" s="28" t="str">
        <f>IF(PARAMETER!I109="","",PARAMETER!I109)</f>
        <v/>
      </c>
      <c r="H104" s="29" t="str">
        <f>IF(PARAMETER!J109="","",PARAMETER!J109)</f>
        <v/>
      </c>
      <c r="M104" s="32" t="str">
        <f>IF(PARAMETER!E109="","",PARAMETER!E109)</f>
        <v>2009-09</v>
      </c>
      <c r="N104" s="32" t="b">
        <f>IF(LEFT(PARAMETER!C109,6)=$AE$51,TRUE,FALSE)</f>
        <v>0</v>
      </c>
      <c r="O104" s="33" t="str">
        <f t="shared" si="11"/>
        <v/>
      </c>
      <c r="P104" s="33" t="str">
        <f t="shared" si="12"/>
        <v/>
      </c>
      <c r="Q104" s="33" t="str">
        <f t="shared" si="10"/>
        <v/>
      </c>
      <c r="R104" s="101"/>
      <c r="S104" s="32" t="str">
        <f>IF(M104="","",PARAMETER!C109&amp;": "&amp;PARAMETER!E109&amp;" ("&amp;PARAMETER!D109&amp;")")</f>
        <v>DIN EN ISO 11885: 2009-09 (E 22)</v>
      </c>
      <c r="T104" s="32" t="str">
        <f>IF(R104&lt;&gt;"",R104,IF(N104,LEFT(PARAMETER!C109,9)&amp;"-"&amp;PARAMETER!D109&amp;Q104&amp;": "&amp;'DAkkS Transfer'!M104,S104))</f>
        <v>DIN EN ISO 11885: 2009-09 (E 22)</v>
      </c>
      <c r="U104" s="33" t="str">
        <f>IF(H104="","",MAX(U$9:U103)+1)</f>
        <v/>
      </c>
      <c r="V104" s="32" t="str">
        <f>IF(G104=PARAMETER!Q$9,PARAMETER!B109&amp;" - "&amp;AD$62,"")</f>
        <v/>
      </c>
      <c r="W104" s="32" t="str">
        <f>IF(H104="x",PARAMETER!B109,W103)</f>
        <v>2. Anionen, Kationen und Elemente</v>
      </c>
      <c r="X104" s="33" t="b">
        <f>ISNUMBER(PARAMETER!K109)</f>
        <v>1</v>
      </c>
    </row>
    <row r="105" spans="1:28" s="26" customFormat="1" ht="15.75" customHeight="1" x14ac:dyDescent="0.25">
      <c r="A105" s="77">
        <v>96</v>
      </c>
      <c r="B105" s="34" t="str">
        <f>IF(H105="S",V105,IF(H105="","",IF(PARAMETER!B110='DAkkS Transfer'!W104,"",'DAkkS Transfer'!W105)))</f>
        <v/>
      </c>
      <c r="C105" s="35" t="str">
        <f t="shared" si="13"/>
        <v>DIN EN ISO 17294-2: 2017-01 (E 29)</v>
      </c>
      <c r="D105" s="29" t="str">
        <f>IF(PARAMETER!F110="","",PARAMETER!F110)</f>
        <v/>
      </c>
      <c r="E105" s="29" t="str">
        <f>IF(PARAMETER!G110="","",PARAMETER!G110)</f>
        <v/>
      </c>
      <c r="F105" s="36" t="str">
        <f>IF(PARAMETER!H110="","",PARAMETER!H110)</f>
        <v/>
      </c>
      <c r="G105" s="28" t="str">
        <f>IF(PARAMETER!I110="","",PARAMETER!I110)</f>
        <v/>
      </c>
      <c r="H105" s="29" t="str">
        <f>IF(PARAMETER!J110="","",PARAMETER!J110)</f>
        <v/>
      </c>
      <c r="M105" s="32" t="str">
        <f>IF(PARAMETER!E110="","",PARAMETER!E110)</f>
        <v>2017-01</v>
      </c>
      <c r="N105" s="32" t="b">
        <f>IF(LEFT(PARAMETER!C110,6)=$AE$51,TRUE,FALSE)</f>
        <v>0</v>
      </c>
      <c r="O105" s="33" t="str">
        <f t="shared" si="11"/>
        <v/>
      </c>
      <c r="P105" s="33" t="str">
        <f t="shared" si="12"/>
        <v/>
      </c>
      <c r="Q105" s="33" t="str">
        <f t="shared" si="10"/>
        <v/>
      </c>
      <c r="R105" s="101"/>
      <c r="S105" s="32" t="str">
        <f>IF(M105="","",PARAMETER!C110&amp;": "&amp;PARAMETER!E110&amp;" ("&amp;PARAMETER!D110&amp;")")</f>
        <v>DIN EN ISO 17294-2: 2017-01 (E 29)</v>
      </c>
      <c r="T105" s="32" t="str">
        <f>IF(R105&lt;&gt;"",R105,IF(N105,LEFT(PARAMETER!C110,9)&amp;"-"&amp;PARAMETER!D110&amp;Q105&amp;": "&amp;'DAkkS Transfer'!M105,S105))</f>
        <v>DIN EN ISO 17294-2: 2017-01 (E 29)</v>
      </c>
      <c r="U105" s="33" t="str">
        <f>IF(H105="","",MAX(U$9:U104)+1)</f>
        <v/>
      </c>
      <c r="V105" s="32" t="str">
        <f>IF(G105=PARAMETER!Q$9,PARAMETER!B110&amp;" - "&amp;AD$62,"")</f>
        <v/>
      </c>
      <c r="W105" s="32" t="str">
        <f>IF(H105="x",PARAMETER!B110,W104)</f>
        <v>2. Anionen, Kationen und Elemente</v>
      </c>
      <c r="X105" s="33" t="b">
        <f>ISNUMBER(PARAMETER!K110)</f>
        <v>1</v>
      </c>
    </row>
    <row r="106" spans="1:28" s="26" customFormat="1" ht="15.75" customHeight="1" x14ac:dyDescent="0.25">
      <c r="A106" s="77">
        <v>97</v>
      </c>
      <c r="B106" s="34" t="str">
        <f>IF(H106="S",V106,IF(H106="","",IF(PARAMETER!B111='DAkkS Transfer'!W105,"",'DAkkS Transfer'!W106)))</f>
        <v/>
      </c>
      <c r="C106" s="35" t="str">
        <f t="shared" si="13"/>
        <v>DIN EN ISO 17294-2: 2024-12 (E 29)</v>
      </c>
      <c r="D106" s="29" t="str">
        <f>IF(PARAMETER!F111="","",PARAMETER!F111)</f>
        <v/>
      </c>
      <c r="E106" s="29" t="str">
        <f>IF(PARAMETER!G111="","",PARAMETER!G111)</f>
        <v/>
      </c>
      <c r="F106" s="36" t="str">
        <f>IF(PARAMETER!H111="","",PARAMETER!H111)</f>
        <v/>
      </c>
      <c r="G106" s="28" t="str">
        <f>IF(PARAMETER!I111="","",PARAMETER!I111)</f>
        <v/>
      </c>
      <c r="H106" s="29" t="str">
        <f>IF(PARAMETER!J111="","",PARAMETER!J111)</f>
        <v/>
      </c>
      <c r="M106" s="32" t="str">
        <f>IF(PARAMETER!E111="","",PARAMETER!E111)</f>
        <v>2024-12</v>
      </c>
      <c r="N106" s="32" t="b">
        <f>IF(LEFT(PARAMETER!C111,6)=$AE$51,TRUE,FALSE)</f>
        <v>0</v>
      </c>
      <c r="O106" s="33" t="str">
        <f t="shared" si="11"/>
        <v/>
      </c>
      <c r="P106" s="33" t="str">
        <f t="shared" si="12"/>
        <v/>
      </c>
      <c r="Q106" s="33" t="str">
        <f t="shared" si="10"/>
        <v/>
      </c>
      <c r="R106" s="101"/>
      <c r="S106" s="32" t="str">
        <f>IF(M106="","",PARAMETER!C111&amp;": "&amp;PARAMETER!E111&amp;" ("&amp;PARAMETER!D111&amp;")")</f>
        <v>DIN EN ISO 17294-2: 2024-12 (E 29)</v>
      </c>
      <c r="T106" s="32" t="str">
        <f>IF(R106&lt;&gt;"",R106,IF(N106,LEFT(PARAMETER!C111,9)&amp;"-"&amp;PARAMETER!D111&amp;Q106&amp;": "&amp;'DAkkS Transfer'!M106,S106))</f>
        <v>DIN EN ISO 17294-2: 2024-12 (E 29)</v>
      </c>
      <c r="U106" s="33" t="str">
        <f>IF(H106="","",MAX(U$9:U105)+1)</f>
        <v/>
      </c>
      <c r="V106" s="32" t="str">
        <f>IF(G106=PARAMETER!Q$9,PARAMETER!B111&amp;" - "&amp;AD$62,"")</f>
        <v/>
      </c>
      <c r="W106" s="32" t="str">
        <f>IF(H106="x",PARAMETER!B111,W105)</f>
        <v>2. Anionen, Kationen und Elemente</v>
      </c>
      <c r="X106" s="33" t="b">
        <f>ISNUMBER(PARAMETER!K111)</f>
        <v>0</v>
      </c>
      <c r="Z106" s="26" t="str">
        <f>IF(N104,FIND("-",S104,11),"")</f>
        <v/>
      </c>
      <c r="AA106" s="26" t="str">
        <f>IF(N104,FIND(":",S104),"")</f>
        <v/>
      </c>
      <c r="AB106" s="26" t="str">
        <f>IF(N104,MID(S104,Z106,(AA106-Z106)),"")</f>
        <v/>
      </c>
    </row>
    <row r="107" spans="1:28" s="26" customFormat="1" ht="15.75" customHeight="1" x14ac:dyDescent="0.25">
      <c r="A107" s="77">
        <v>98</v>
      </c>
      <c r="B107" s="34" t="str">
        <f>IF(H107="S",V107,IF(H107="","",IF(PARAMETER!B112='DAkkS Transfer'!W106,"",'DAkkS Transfer'!W107)))</f>
        <v/>
      </c>
      <c r="C107" s="35" t="str">
        <f t="shared" si="13"/>
        <v>DIN EN ISO 11885: 2009-09 (E 22)</v>
      </c>
      <c r="D107" s="29" t="str">
        <f>IF(PARAMETER!F112="","",PARAMETER!F112)</f>
        <v/>
      </c>
      <c r="E107" s="29" t="str">
        <f>IF(PARAMETER!G112="","",PARAMETER!G112)</f>
        <v/>
      </c>
      <c r="F107" s="36" t="str">
        <f>IF(PARAMETER!H112="","",PARAMETER!H112)</f>
        <v/>
      </c>
      <c r="G107" s="28" t="str">
        <f>IF(PARAMETER!I112="","",PARAMETER!I112)</f>
        <v/>
      </c>
      <c r="H107" s="29" t="str">
        <f>IF(PARAMETER!J112="","",PARAMETER!J112)</f>
        <v/>
      </c>
      <c r="M107" s="32" t="str">
        <f>IF(PARAMETER!E112="","",PARAMETER!E112)</f>
        <v>2009-09</v>
      </c>
      <c r="N107" s="32" t="b">
        <f>IF(LEFT(PARAMETER!C112,6)=$AE$51,TRUE,FALSE)</f>
        <v>0</v>
      </c>
      <c r="O107" s="33" t="str">
        <f t="shared" si="11"/>
        <v/>
      </c>
      <c r="P107" s="33" t="str">
        <f t="shared" si="12"/>
        <v/>
      </c>
      <c r="Q107" s="33" t="str">
        <f t="shared" si="10"/>
        <v/>
      </c>
      <c r="R107" s="101"/>
      <c r="S107" s="32" t="str">
        <f>IF(M107="","",PARAMETER!C112&amp;": "&amp;PARAMETER!E112&amp;" ("&amp;PARAMETER!D112&amp;")")</f>
        <v>DIN EN ISO 11885: 2009-09 (E 22)</v>
      </c>
      <c r="T107" s="32" t="str">
        <f>IF(R107&lt;&gt;"",R107,IF(N107,LEFT(PARAMETER!C112,9)&amp;"-"&amp;PARAMETER!D112&amp;Q107&amp;": "&amp;'DAkkS Transfer'!M107,S107))</f>
        <v>DIN EN ISO 11885: 2009-09 (E 22)</v>
      </c>
      <c r="U107" s="33" t="str">
        <f>IF(H107="","",MAX(U$9:U106)+1)</f>
        <v/>
      </c>
      <c r="V107" s="32" t="str">
        <f>IF(G107=PARAMETER!Q$9,PARAMETER!B112&amp;" - "&amp;AD$62,"")</f>
        <v/>
      </c>
      <c r="W107" s="32" t="str">
        <f>IF(H107="x",PARAMETER!B112,W106)</f>
        <v>2. Anionen, Kationen und Elemente</v>
      </c>
      <c r="X107" s="33" t="b">
        <f>ISNUMBER(PARAMETER!K112)</f>
        <v>1</v>
      </c>
      <c r="Z107" s="26" t="str">
        <f>IF(N105,FIND("-",S105,11),"")</f>
        <v/>
      </c>
      <c r="AA107" s="26" t="str">
        <f>IF(N105,FIND(":",S105),"")</f>
        <v/>
      </c>
      <c r="AB107" s="26" t="str">
        <f>IF(N105,MID(S105,Z107,(AA107-Z107)),"")</f>
        <v/>
      </c>
    </row>
    <row r="108" spans="1:28" s="26" customFormat="1" ht="15.75" customHeight="1" x14ac:dyDescent="0.25">
      <c r="A108" s="77">
        <v>99</v>
      </c>
      <c r="B108" s="34" t="str">
        <f>IF(H108="S",V108,IF(H108="","",IF(PARAMETER!B113='DAkkS Transfer'!W107,"",'DAkkS Transfer'!W108)))</f>
        <v/>
      </c>
      <c r="C108" s="35" t="str">
        <f t="shared" si="13"/>
        <v>DIN EN ISO 17294-2: 2017-01 (E 29)</v>
      </c>
      <c r="D108" s="29" t="str">
        <f>IF(PARAMETER!F113="","",PARAMETER!F113)</f>
        <v/>
      </c>
      <c r="E108" s="29" t="str">
        <f>IF(PARAMETER!G113="","",PARAMETER!G113)</f>
        <v/>
      </c>
      <c r="F108" s="36" t="str">
        <f>IF(PARAMETER!H113="","",PARAMETER!H113)</f>
        <v/>
      </c>
      <c r="G108" s="28" t="str">
        <f>IF(PARAMETER!I113="","",PARAMETER!I113)</f>
        <v/>
      </c>
      <c r="H108" s="29" t="str">
        <f>IF(PARAMETER!J113="","",PARAMETER!J113)</f>
        <v/>
      </c>
      <c r="M108" s="32" t="str">
        <f>IF(PARAMETER!E113="","",PARAMETER!E113)</f>
        <v>2017-01</v>
      </c>
      <c r="N108" s="32" t="b">
        <f>IF(LEFT(PARAMETER!C113,6)=$AE$51,TRUE,FALSE)</f>
        <v>0</v>
      </c>
      <c r="O108" s="33" t="str">
        <f t="shared" si="11"/>
        <v/>
      </c>
      <c r="P108" s="33" t="str">
        <f t="shared" si="12"/>
        <v/>
      </c>
      <c r="Q108" s="33" t="str">
        <f t="shared" si="10"/>
        <v/>
      </c>
      <c r="R108" s="101"/>
      <c r="S108" s="32" t="str">
        <f>IF(M108="","",PARAMETER!C113&amp;": "&amp;PARAMETER!E113&amp;" ("&amp;PARAMETER!D113&amp;")")</f>
        <v>DIN EN ISO 17294-2: 2017-01 (E 29)</v>
      </c>
      <c r="T108" s="32" t="str">
        <f>IF(R108&lt;&gt;"",R108,IF(N108,LEFT(PARAMETER!C113,9)&amp;"-"&amp;PARAMETER!D113&amp;Q108&amp;": "&amp;'DAkkS Transfer'!M108,S108))</f>
        <v>DIN EN ISO 17294-2: 2017-01 (E 29)</v>
      </c>
      <c r="U108" s="33" t="str">
        <f>IF(H108="","",MAX(U$9:U107)+1)</f>
        <v/>
      </c>
      <c r="V108" s="32" t="str">
        <f>IF(G108=PARAMETER!Q$9,PARAMETER!B113&amp;" - "&amp;AD$62,"")</f>
        <v/>
      </c>
      <c r="W108" s="32" t="str">
        <f>IF(H108="x",PARAMETER!B113,W107)</f>
        <v>2. Anionen, Kationen und Elemente</v>
      </c>
      <c r="X108" s="33" t="b">
        <f>ISNUMBER(PARAMETER!K113)</f>
        <v>1</v>
      </c>
      <c r="Z108" s="26" t="str">
        <f>IF(N106,FIND("-",S106,11),"")</f>
        <v/>
      </c>
      <c r="AA108" s="26" t="str">
        <f>IF(N106,FIND(":",S106),"")</f>
        <v/>
      </c>
      <c r="AB108" s="26" t="str">
        <f>IF(N106,MID(S106,Z108,(AA108-Z108)),"")</f>
        <v/>
      </c>
    </row>
    <row r="109" spans="1:28" s="26" customFormat="1" ht="15.75" customHeight="1" x14ac:dyDescent="0.25">
      <c r="A109" s="77">
        <v>100</v>
      </c>
      <c r="B109" s="34" t="str">
        <f>IF(H109="S",V109,IF(H109="","",IF(PARAMETER!B114='DAkkS Transfer'!W108,"",'DAkkS Transfer'!W109)))</f>
        <v/>
      </c>
      <c r="C109" s="35" t="str">
        <f t="shared" si="13"/>
        <v>DIN EN ISO 17294-2: 2024-12 (E 29)</v>
      </c>
      <c r="D109" s="29" t="str">
        <f>IF(PARAMETER!F114="","",PARAMETER!F114)</f>
        <v/>
      </c>
      <c r="E109" s="29" t="str">
        <f>IF(PARAMETER!G114="","",PARAMETER!G114)</f>
        <v/>
      </c>
      <c r="F109" s="36" t="str">
        <f>IF(PARAMETER!H114="","",PARAMETER!H114)</f>
        <v/>
      </c>
      <c r="G109" s="28" t="str">
        <f>IF(PARAMETER!I114="","",PARAMETER!I114)</f>
        <v/>
      </c>
      <c r="H109" s="29" t="str">
        <f>IF(PARAMETER!J114="","",PARAMETER!J114)</f>
        <v/>
      </c>
      <c r="M109" s="32" t="str">
        <f>IF(PARAMETER!E114="","",PARAMETER!E114)</f>
        <v>2024-12</v>
      </c>
      <c r="N109" s="32" t="b">
        <f>IF(LEFT(PARAMETER!C114,6)=$AE$51,TRUE,FALSE)</f>
        <v>0</v>
      </c>
      <c r="O109" s="33" t="str">
        <f t="shared" si="11"/>
        <v/>
      </c>
      <c r="P109" s="33" t="str">
        <f t="shared" si="12"/>
        <v/>
      </c>
      <c r="Q109" s="33" t="str">
        <f t="shared" si="10"/>
        <v/>
      </c>
      <c r="R109" s="101"/>
      <c r="S109" s="32" t="str">
        <f>IF(M109="","",PARAMETER!C114&amp;": "&amp;PARAMETER!E114&amp;" ("&amp;PARAMETER!D114&amp;")")</f>
        <v>DIN EN ISO 17294-2: 2024-12 (E 29)</v>
      </c>
      <c r="T109" s="32" t="str">
        <f>IF(R109&lt;&gt;"",R109,IF(N109,LEFT(PARAMETER!C114,9)&amp;"-"&amp;PARAMETER!D114&amp;Q109&amp;": "&amp;'DAkkS Transfer'!M109,S109))</f>
        <v>DIN EN ISO 17294-2: 2024-12 (E 29)</v>
      </c>
      <c r="U109" s="33" t="str">
        <f>IF(H109="","",MAX(U$9:U108)+1)</f>
        <v/>
      </c>
      <c r="V109" s="32" t="str">
        <f>IF(G109=PARAMETER!Q$9,PARAMETER!B114&amp;" - "&amp;AD$62,"")</f>
        <v/>
      </c>
      <c r="W109" s="32" t="str">
        <f>IF(H109="x",PARAMETER!B114,W108)</f>
        <v>2. Anionen, Kationen und Elemente</v>
      </c>
      <c r="X109" s="33" t="b">
        <f>ISNUMBER(PARAMETER!K114)</f>
        <v>0</v>
      </c>
      <c r="Z109" s="26" t="str">
        <f>IF(N107,FIND("-",S107,11),"")</f>
        <v/>
      </c>
      <c r="AA109" s="26" t="str">
        <f>IF(N107,FIND(":",S107),"")</f>
        <v/>
      </c>
      <c r="AB109" s="26" t="str">
        <f>IF(N107,MID(S107,Z109,(AA109-Z109)),"")</f>
        <v/>
      </c>
    </row>
    <row r="110" spans="1:28" s="26" customFormat="1" ht="15.75" customHeight="1" x14ac:dyDescent="0.25">
      <c r="A110" s="77">
        <v>101</v>
      </c>
      <c r="B110" s="34" t="str">
        <f>IF(H110="S",V110,IF(H110="","",IF(PARAMETER!B115='DAkkS Transfer'!W109,"",'DAkkS Transfer'!W110)))</f>
        <v/>
      </c>
      <c r="C110" s="35" t="str">
        <f t="shared" si="13"/>
        <v>DIN EN ISO 15586: 2004-02 (E 4)</v>
      </c>
      <c r="D110" s="29" t="str">
        <f>IF(PARAMETER!F115="","",PARAMETER!F115)</f>
        <v/>
      </c>
      <c r="E110" s="29" t="str">
        <f>IF(PARAMETER!G115="","",PARAMETER!G115)</f>
        <v/>
      </c>
      <c r="F110" s="36" t="str">
        <f>IF(PARAMETER!H115="","",PARAMETER!H115)</f>
        <v/>
      </c>
      <c r="G110" s="28" t="str">
        <f>IF(PARAMETER!I115="","",PARAMETER!I115)</f>
        <v/>
      </c>
      <c r="H110" s="29" t="str">
        <f>IF(PARAMETER!J115="","",PARAMETER!J115)</f>
        <v/>
      </c>
      <c r="M110" s="32" t="str">
        <f>IF(PARAMETER!E115="","",PARAMETER!E115)</f>
        <v>2004-02</v>
      </c>
      <c r="N110" s="32" t="b">
        <f>IF(LEFT(PARAMETER!C115,6)=$AE$51,TRUE,FALSE)</f>
        <v>0</v>
      </c>
      <c r="O110" s="33" t="str">
        <f t="shared" si="11"/>
        <v/>
      </c>
      <c r="P110" s="33" t="str">
        <f t="shared" si="12"/>
        <v/>
      </c>
      <c r="Q110" s="33" t="str">
        <f t="shared" si="10"/>
        <v/>
      </c>
      <c r="R110" s="101"/>
      <c r="S110" s="32" t="str">
        <f>IF(M110="","",PARAMETER!C115&amp;": "&amp;PARAMETER!E115&amp;" ("&amp;PARAMETER!D115&amp;")")</f>
        <v>DIN EN ISO 15586: 2004-02 (E 4)</v>
      </c>
      <c r="T110" s="32" t="str">
        <f>IF(R110&lt;&gt;"",R110,IF(N110,LEFT(PARAMETER!C115,9)&amp;"-"&amp;PARAMETER!D115&amp;Q110&amp;": "&amp;'DAkkS Transfer'!M110,S110))</f>
        <v>DIN EN ISO 15586: 2004-02 (E 4)</v>
      </c>
      <c r="U110" s="33" t="str">
        <f>IF(H110="","",MAX(U$9:U109)+1)</f>
        <v/>
      </c>
      <c r="V110" s="32" t="str">
        <f>IF(G110=PARAMETER!Q$9,PARAMETER!B115&amp;" - "&amp;AD$62,"")</f>
        <v/>
      </c>
      <c r="W110" s="32" t="str">
        <f>IF(H110="x",PARAMETER!B115,W109)</f>
        <v>2. Anionen, Kationen und Elemente</v>
      </c>
      <c r="X110" s="33" t="b">
        <f>ISNUMBER(PARAMETER!K115)</f>
        <v>1</v>
      </c>
    </row>
    <row r="111" spans="1:28" s="26" customFormat="1" ht="15.75" customHeight="1" x14ac:dyDescent="0.25">
      <c r="A111" s="77">
        <v>102</v>
      </c>
      <c r="B111" s="34" t="str">
        <f>IF(H111="S",V111,IF(H111="","",IF(PARAMETER!B116='DAkkS Transfer'!W110,"",'DAkkS Transfer'!W111)))</f>
        <v/>
      </c>
      <c r="C111" s="35" t="str">
        <f t="shared" si="13"/>
        <v>DIN 38406-E 6: 1998-07</v>
      </c>
      <c r="D111" s="29" t="str">
        <f>IF(PARAMETER!F116="","",PARAMETER!F116)</f>
        <v/>
      </c>
      <c r="E111" s="29" t="str">
        <f>IF(PARAMETER!G116="","",PARAMETER!G116)</f>
        <v/>
      </c>
      <c r="F111" s="36" t="str">
        <f>IF(PARAMETER!H116="","",PARAMETER!H116)</f>
        <v/>
      </c>
      <c r="G111" s="28" t="str">
        <f>IF(PARAMETER!I116="","",PARAMETER!I116)</f>
        <v/>
      </c>
      <c r="H111" s="29" t="str">
        <f>IF(PARAMETER!J116="","",PARAMETER!J116)</f>
        <v/>
      </c>
      <c r="M111" s="32" t="str">
        <f>IF(PARAMETER!E116="","",PARAMETER!E116)</f>
        <v>1998-07</v>
      </c>
      <c r="N111" s="32" t="b">
        <f>IF(LEFT(PARAMETER!C116,6)=$AE$51,TRUE,FALSE)</f>
        <v>1</v>
      </c>
      <c r="O111" s="33">
        <f t="shared" si="11"/>
        <v>18</v>
      </c>
      <c r="P111" s="33">
        <f t="shared" si="12"/>
        <v>12</v>
      </c>
      <c r="Q111" s="33" t="str">
        <f t="shared" si="10"/>
        <v/>
      </c>
      <c r="R111" s="101"/>
      <c r="S111" s="32" t="str">
        <f>IF(M111="","",PARAMETER!C116&amp;": "&amp;PARAMETER!E116&amp;" ("&amp;PARAMETER!D116&amp;")")</f>
        <v>DIN 38406-6: 1998-07 (E 6)</v>
      </c>
      <c r="T111" s="32" t="str">
        <f>IF(R111&lt;&gt;"",R111,IF(N111,LEFT(PARAMETER!C116,9)&amp;"-"&amp;PARAMETER!D116&amp;Q111&amp;": "&amp;'DAkkS Transfer'!M111,S111))</f>
        <v>DIN 38406-E 6: 1998-07</v>
      </c>
      <c r="U111" s="33" t="str">
        <f>IF(H111="","",MAX(U$9:U110)+1)</f>
        <v/>
      </c>
      <c r="V111" s="32" t="str">
        <f>IF(G111=PARAMETER!Q$9,PARAMETER!B116&amp;" - "&amp;AD$62,"")</f>
        <v/>
      </c>
      <c r="W111" s="32" t="str">
        <f>IF(H111="x",PARAMETER!B116,W110)</f>
        <v>2. Anionen, Kationen und Elemente</v>
      </c>
      <c r="X111" s="33" t="b">
        <f>ISNUMBER(PARAMETER!K116)</f>
        <v>1</v>
      </c>
    </row>
    <row r="112" spans="1:28" s="26" customFormat="1" ht="15.75" customHeight="1" x14ac:dyDescent="0.25">
      <c r="A112" s="77">
        <v>103</v>
      </c>
      <c r="B112" s="34" t="str">
        <f>IF(H112="S",V112,IF(H112="","",IF(PARAMETER!B117='DAkkS Transfer'!W111,"",'DAkkS Transfer'!W112)))</f>
        <v/>
      </c>
      <c r="C112" s="35" t="str">
        <f t="shared" si="13"/>
        <v>DIN EN ISO 11885: 2009-09 (E 22)</v>
      </c>
      <c r="D112" s="29" t="str">
        <f>IF(PARAMETER!F117="","",PARAMETER!F117)</f>
        <v/>
      </c>
      <c r="E112" s="29" t="str">
        <f>IF(PARAMETER!G117="","",PARAMETER!G117)</f>
        <v/>
      </c>
      <c r="F112" s="36" t="str">
        <f>IF(PARAMETER!H117="","",PARAMETER!H117)</f>
        <v/>
      </c>
      <c r="G112" s="28" t="str">
        <f>IF(PARAMETER!I117="","",PARAMETER!I117)</f>
        <v/>
      </c>
      <c r="H112" s="29" t="str">
        <f>IF(PARAMETER!J117="","",PARAMETER!J117)</f>
        <v/>
      </c>
      <c r="M112" s="32" t="str">
        <f>IF(PARAMETER!E117="","",PARAMETER!E117)</f>
        <v>2009-09</v>
      </c>
      <c r="N112" s="32" t="b">
        <f>IF(LEFT(PARAMETER!C117,6)=$AE$51,TRUE,FALSE)</f>
        <v>0</v>
      </c>
      <c r="O112" s="33" t="str">
        <f t="shared" si="11"/>
        <v/>
      </c>
      <c r="P112" s="33" t="str">
        <f t="shared" si="12"/>
        <v/>
      </c>
      <c r="Q112" s="33" t="str">
        <f t="shared" si="10"/>
        <v/>
      </c>
      <c r="R112" s="101"/>
      <c r="S112" s="32" t="str">
        <f>IF(M112="","",PARAMETER!C117&amp;": "&amp;PARAMETER!E117&amp;" ("&amp;PARAMETER!D117&amp;")")</f>
        <v>DIN EN ISO 11885: 2009-09 (E 22)</v>
      </c>
      <c r="T112" s="32" t="str">
        <f>IF(R112&lt;&gt;"",R112,IF(N112,LEFT(PARAMETER!C117,9)&amp;"-"&amp;PARAMETER!D117&amp;Q112&amp;": "&amp;'DAkkS Transfer'!M112,S112))</f>
        <v>DIN EN ISO 11885: 2009-09 (E 22)</v>
      </c>
      <c r="U112" s="33" t="str">
        <f>IF(H112="","",MAX(U$9:U111)+1)</f>
        <v/>
      </c>
      <c r="V112" s="32" t="str">
        <f>IF(G112=PARAMETER!Q$9,PARAMETER!B117&amp;" - "&amp;AD$62,"")</f>
        <v/>
      </c>
      <c r="W112" s="32" t="str">
        <f>IF(H112="x",PARAMETER!B117,W111)</f>
        <v>2. Anionen, Kationen und Elemente</v>
      </c>
      <c r="X112" s="33" t="b">
        <f>ISNUMBER(PARAMETER!K117)</f>
        <v>1</v>
      </c>
    </row>
    <row r="113" spans="1:28" s="26" customFormat="1" ht="15.75" customHeight="1" x14ac:dyDescent="0.25">
      <c r="A113" s="77">
        <v>104</v>
      </c>
      <c r="B113" s="34" t="str">
        <f>IF(H113="S",V113,IF(H113="","",IF(PARAMETER!B118='DAkkS Transfer'!W112,"",'DAkkS Transfer'!W113)))</f>
        <v/>
      </c>
      <c r="C113" s="35" t="str">
        <f t="shared" si="13"/>
        <v>DIN EN ISO 17294-2: 2017-01 (E 29)</v>
      </c>
      <c r="D113" s="29" t="str">
        <f>IF(PARAMETER!F118="","",PARAMETER!F118)</f>
        <v/>
      </c>
      <c r="E113" s="29" t="str">
        <f>IF(PARAMETER!G118="","",PARAMETER!G118)</f>
        <v/>
      </c>
      <c r="F113" s="36" t="str">
        <f>IF(PARAMETER!H118="","",PARAMETER!H118)</f>
        <v/>
      </c>
      <c r="G113" s="28" t="str">
        <f>IF(PARAMETER!I118="","",PARAMETER!I118)</f>
        <v/>
      </c>
      <c r="H113" s="29" t="str">
        <f>IF(PARAMETER!J118="","",PARAMETER!J118)</f>
        <v/>
      </c>
      <c r="M113" s="32" t="str">
        <f>IF(PARAMETER!E118="","",PARAMETER!E118)</f>
        <v>2017-01</v>
      </c>
      <c r="N113" s="32" t="b">
        <f>IF(LEFT(PARAMETER!C118,6)=$AE$51,TRUE,FALSE)</f>
        <v>0</v>
      </c>
      <c r="O113" s="33" t="str">
        <f t="shared" si="11"/>
        <v/>
      </c>
      <c r="P113" s="33" t="str">
        <f t="shared" si="12"/>
        <v/>
      </c>
      <c r="Q113" s="33" t="str">
        <f t="shared" si="10"/>
        <v/>
      </c>
      <c r="R113" s="101"/>
      <c r="S113" s="32" t="str">
        <f>IF(M113="","",PARAMETER!C118&amp;": "&amp;PARAMETER!E118&amp;" ("&amp;PARAMETER!D118&amp;")")</f>
        <v>DIN EN ISO 17294-2: 2017-01 (E 29)</v>
      </c>
      <c r="T113" s="32" t="str">
        <f>IF(R113&lt;&gt;"",R113,IF(N113,LEFT(PARAMETER!C118,9)&amp;"-"&amp;PARAMETER!D118&amp;Q113&amp;": "&amp;'DAkkS Transfer'!M113,S113))</f>
        <v>DIN EN ISO 17294-2: 2017-01 (E 29)</v>
      </c>
      <c r="U113" s="33" t="str">
        <f>IF(H113="","",MAX(U$9:U112)+1)</f>
        <v/>
      </c>
      <c r="V113" s="32" t="str">
        <f>IF(G113=PARAMETER!Q$9,PARAMETER!B118&amp;" - "&amp;AD$62,"")</f>
        <v/>
      </c>
      <c r="W113" s="32" t="str">
        <f>IF(H113="x",PARAMETER!B118,W112)</f>
        <v>2. Anionen, Kationen und Elemente</v>
      </c>
      <c r="X113" s="33" t="b">
        <f>ISNUMBER(PARAMETER!K118)</f>
        <v>1</v>
      </c>
    </row>
    <row r="114" spans="1:28" s="26" customFormat="1" ht="15.75" customHeight="1" x14ac:dyDescent="0.25">
      <c r="A114" s="77">
        <v>105</v>
      </c>
      <c r="B114" s="34" t="str">
        <f>IF(H114="S",V114,IF(H114="","",IF(PARAMETER!B119='DAkkS Transfer'!W113,"",'DAkkS Transfer'!W114)))</f>
        <v/>
      </c>
      <c r="C114" s="35" t="str">
        <f t="shared" si="13"/>
        <v>DIN EN ISO 17294-2: 2024-12 (E 29)</v>
      </c>
      <c r="D114" s="29" t="str">
        <f>IF(PARAMETER!F119="","",PARAMETER!F119)</f>
        <v/>
      </c>
      <c r="E114" s="29" t="str">
        <f>IF(PARAMETER!G119="","",PARAMETER!G119)</f>
        <v/>
      </c>
      <c r="F114" s="36" t="str">
        <f>IF(PARAMETER!H119="","",PARAMETER!H119)</f>
        <v/>
      </c>
      <c r="G114" s="28" t="str">
        <f>IF(PARAMETER!I119="","",PARAMETER!I119)</f>
        <v/>
      </c>
      <c r="H114" s="29" t="str">
        <f>IF(PARAMETER!J119="","",PARAMETER!J119)</f>
        <v/>
      </c>
      <c r="M114" s="32" t="str">
        <f>IF(PARAMETER!E119="","",PARAMETER!E119)</f>
        <v>2024-12</v>
      </c>
      <c r="N114" s="32" t="b">
        <f>IF(LEFT(PARAMETER!C119,6)=$AE$51,TRUE,FALSE)</f>
        <v>0</v>
      </c>
      <c r="O114" s="33" t="str">
        <f t="shared" si="11"/>
        <v/>
      </c>
      <c r="P114" s="33" t="str">
        <f t="shared" si="12"/>
        <v/>
      </c>
      <c r="Q114" s="33" t="str">
        <f t="shared" si="10"/>
        <v/>
      </c>
      <c r="R114" s="101"/>
      <c r="S114" s="32" t="str">
        <f>IF(M114="","",PARAMETER!C119&amp;": "&amp;PARAMETER!E119&amp;" ("&amp;PARAMETER!D119&amp;")")</f>
        <v>DIN EN ISO 17294-2: 2024-12 (E 29)</v>
      </c>
      <c r="T114" s="32" t="str">
        <f>IF(R114&lt;&gt;"",R114,IF(N114,LEFT(PARAMETER!C119,9)&amp;"-"&amp;PARAMETER!D119&amp;Q114&amp;": "&amp;'DAkkS Transfer'!M114,S114))</f>
        <v>DIN EN ISO 17294-2: 2024-12 (E 29)</v>
      </c>
      <c r="U114" s="33" t="str">
        <f>IF(H114="","",MAX(U$9:U113)+1)</f>
        <v/>
      </c>
      <c r="V114" s="32" t="str">
        <f>IF(G114=PARAMETER!Q$9,PARAMETER!B119&amp;" - "&amp;AD$62,"")</f>
        <v/>
      </c>
      <c r="W114" s="32" t="str">
        <f>IF(H114="x",PARAMETER!B119,W113)</f>
        <v>2. Anionen, Kationen und Elemente</v>
      </c>
      <c r="X114" s="33" t="b">
        <f>ISNUMBER(PARAMETER!K119)</f>
        <v>0</v>
      </c>
    </row>
    <row r="115" spans="1:28" s="26" customFormat="1" ht="15.75" customHeight="1" x14ac:dyDescent="0.25">
      <c r="A115" s="77">
        <v>106</v>
      </c>
      <c r="B115" s="34" t="str">
        <f>IF(H115="S",V115,IF(H115="","",IF(PARAMETER!B120='DAkkS Transfer'!W114,"",'DAkkS Transfer'!W115)))</f>
        <v/>
      </c>
      <c r="C115" s="35" t="str">
        <f t="shared" si="13"/>
        <v>DIN EN ISO 15586: 2004-02 (E 4)</v>
      </c>
      <c r="D115" s="29" t="str">
        <f>IF(PARAMETER!F120="","",PARAMETER!F120)</f>
        <v/>
      </c>
      <c r="E115" s="29" t="str">
        <f>IF(PARAMETER!G120="","",PARAMETER!G120)</f>
        <v/>
      </c>
      <c r="F115" s="36" t="str">
        <f>IF(PARAMETER!H120="","",PARAMETER!H120)</f>
        <v/>
      </c>
      <c r="G115" s="28" t="str">
        <f>IF(PARAMETER!I120="","",PARAMETER!I120)</f>
        <v/>
      </c>
      <c r="H115" s="29" t="str">
        <f>IF(PARAMETER!J120="","",PARAMETER!J120)</f>
        <v/>
      </c>
      <c r="M115" s="32" t="str">
        <f>IF(PARAMETER!E120="","",PARAMETER!E120)</f>
        <v>2004-02</v>
      </c>
      <c r="N115" s="32" t="b">
        <f>IF(LEFT(PARAMETER!C120,6)=$AE$51,TRUE,FALSE)</f>
        <v>0</v>
      </c>
      <c r="O115" s="33" t="str">
        <f t="shared" si="11"/>
        <v/>
      </c>
      <c r="P115" s="33" t="str">
        <f t="shared" si="12"/>
        <v/>
      </c>
      <c r="Q115" s="33" t="str">
        <f t="shared" si="10"/>
        <v/>
      </c>
      <c r="R115" s="101"/>
      <c r="S115" s="32" t="str">
        <f>IF(M115="","",PARAMETER!C120&amp;": "&amp;PARAMETER!E120&amp;" ("&amp;PARAMETER!D120&amp;")")</f>
        <v>DIN EN ISO 15586: 2004-02 (E 4)</v>
      </c>
      <c r="T115" s="32" t="str">
        <f>IF(R115&lt;&gt;"",R115,IF(N115,LEFT(PARAMETER!C120,9)&amp;"-"&amp;PARAMETER!D120&amp;Q115&amp;": "&amp;'DAkkS Transfer'!M115,S115))</f>
        <v>DIN EN ISO 15586: 2004-02 (E 4)</v>
      </c>
      <c r="U115" s="33" t="str">
        <f>IF(H115="","",MAX(U$9:U114)+1)</f>
        <v/>
      </c>
      <c r="V115" s="32" t="str">
        <f>IF(G115=PARAMETER!Q$9,PARAMETER!B120&amp;" - "&amp;AD$62,"")</f>
        <v/>
      </c>
      <c r="W115" s="32" t="str">
        <f>IF(H115="x",PARAMETER!B120,W114)</f>
        <v>2. Anionen, Kationen und Elemente</v>
      </c>
      <c r="X115" s="33" t="b">
        <f>ISNUMBER(PARAMETER!K120)</f>
        <v>1</v>
      </c>
    </row>
    <row r="116" spans="1:28" s="26" customFormat="1" ht="15.75" customHeight="1" x14ac:dyDescent="0.25">
      <c r="A116" s="77">
        <v>107</v>
      </c>
      <c r="B116" s="34" t="str">
        <f>IF(H116="S",V116,IF(H116="","",IF(PARAMETER!B121='DAkkS Transfer'!W115,"",'DAkkS Transfer'!W116)))</f>
        <v/>
      </c>
      <c r="C116" s="35" t="str">
        <f t="shared" si="13"/>
        <v>DIN EN ISO 5961: 1995-05 (E 19)</v>
      </c>
      <c r="D116" s="29" t="str">
        <f>IF(PARAMETER!F121="","",PARAMETER!F121)</f>
        <v/>
      </c>
      <c r="E116" s="29" t="str">
        <f>IF(PARAMETER!G121="","",PARAMETER!G121)</f>
        <v/>
      </c>
      <c r="F116" s="36" t="str">
        <f>IF(PARAMETER!H121="","",PARAMETER!H121)</f>
        <v/>
      </c>
      <c r="G116" s="28" t="str">
        <f>IF(PARAMETER!I121="","",PARAMETER!I121)</f>
        <v/>
      </c>
      <c r="H116" s="29" t="str">
        <f>IF(PARAMETER!J121="","",PARAMETER!J121)</f>
        <v/>
      </c>
      <c r="M116" s="32" t="str">
        <f>IF(PARAMETER!E121="","",PARAMETER!E121)</f>
        <v>1995-05</v>
      </c>
      <c r="N116" s="32" t="b">
        <f>IF(LEFT(PARAMETER!C121,6)=$AE$51,TRUE,FALSE)</f>
        <v>0</v>
      </c>
      <c r="O116" s="33" t="str">
        <f t="shared" si="11"/>
        <v/>
      </c>
      <c r="P116" s="33" t="str">
        <f t="shared" si="12"/>
        <v/>
      </c>
      <c r="Q116" s="33" t="str">
        <f t="shared" si="10"/>
        <v/>
      </c>
      <c r="R116" s="101"/>
      <c r="S116" s="32" t="str">
        <f>IF(M116="","",PARAMETER!C121&amp;": "&amp;PARAMETER!E121&amp;" ("&amp;PARAMETER!D121&amp;")")</f>
        <v>DIN EN ISO 5961: 1995-05 (E 19)</v>
      </c>
      <c r="T116" s="32" t="str">
        <f>IF(R116&lt;&gt;"",R116,IF(N116,LEFT(PARAMETER!C121,9)&amp;"-"&amp;PARAMETER!D121&amp;Q116&amp;": "&amp;'DAkkS Transfer'!M116,S116))</f>
        <v>DIN EN ISO 5961: 1995-05 (E 19)</v>
      </c>
      <c r="U116" s="33" t="str">
        <f>IF(H116="","",MAX(U$9:U115)+1)</f>
        <v/>
      </c>
      <c r="V116" s="32" t="str">
        <f>IF(G116=PARAMETER!Q$9,PARAMETER!B121&amp;" - "&amp;AD$62,"")</f>
        <v/>
      </c>
      <c r="W116" s="32" t="str">
        <f>IF(H116="x",PARAMETER!B121,W115)</f>
        <v>2. Anionen, Kationen und Elemente</v>
      </c>
      <c r="X116" s="33" t="b">
        <f>ISNUMBER(PARAMETER!K121)</f>
        <v>1</v>
      </c>
    </row>
    <row r="117" spans="1:28" s="26" customFormat="1" ht="15.75" customHeight="1" x14ac:dyDescent="0.25">
      <c r="A117" s="77">
        <v>108</v>
      </c>
      <c r="B117" s="34" t="str">
        <f>IF(H117="S",V117,IF(H117="","",IF(PARAMETER!B122='DAkkS Transfer'!W116,"",'DAkkS Transfer'!W117)))</f>
        <v/>
      </c>
      <c r="C117" s="35" t="str">
        <f t="shared" si="13"/>
        <v>DIN EN ISO 11885: 2009-09 (E 22)</v>
      </c>
      <c r="D117" s="29" t="str">
        <f>IF(PARAMETER!F122="","",PARAMETER!F122)</f>
        <v/>
      </c>
      <c r="E117" s="29" t="str">
        <f>IF(PARAMETER!G122="","",PARAMETER!G122)</f>
        <v/>
      </c>
      <c r="F117" s="36" t="str">
        <f>IF(PARAMETER!H122="","",PARAMETER!H122)</f>
        <v/>
      </c>
      <c r="G117" s="28" t="str">
        <f>IF(PARAMETER!I122="","",PARAMETER!I122)</f>
        <v/>
      </c>
      <c r="H117" s="29" t="str">
        <f>IF(PARAMETER!J122="","",PARAMETER!J122)</f>
        <v/>
      </c>
      <c r="M117" s="32" t="str">
        <f>IF(PARAMETER!E122="","",PARAMETER!E122)</f>
        <v>2009-09</v>
      </c>
      <c r="N117" s="32" t="b">
        <f>IF(LEFT(PARAMETER!C122,6)=$AE$51,TRUE,FALSE)</f>
        <v>0</v>
      </c>
      <c r="O117" s="33" t="str">
        <f t="shared" si="11"/>
        <v/>
      </c>
      <c r="P117" s="33" t="str">
        <f t="shared" si="12"/>
        <v/>
      </c>
      <c r="Q117" s="33" t="str">
        <f t="shared" si="10"/>
        <v/>
      </c>
      <c r="R117" s="101"/>
      <c r="S117" s="32" t="str">
        <f>IF(M117="","",PARAMETER!C122&amp;": "&amp;PARAMETER!E122&amp;" ("&amp;PARAMETER!D122&amp;")")</f>
        <v>DIN EN ISO 11885: 2009-09 (E 22)</v>
      </c>
      <c r="T117" s="32" t="str">
        <f>IF(R117&lt;&gt;"",R117,IF(N117,LEFT(PARAMETER!C122,9)&amp;"-"&amp;PARAMETER!D122&amp;Q117&amp;": "&amp;'DAkkS Transfer'!M117,S117))</f>
        <v>DIN EN ISO 11885: 2009-09 (E 22)</v>
      </c>
      <c r="U117" s="33" t="str">
        <f>IF(H117="","",MAX(U$9:U116)+1)</f>
        <v/>
      </c>
      <c r="V117" s="32" t="str">
        <f>IF(G117=PARAMETER!Q$9,PARAMETER!B122&amp;" - "&amp;AD$62,"")</f>
        <v/>
      </c>
      <c r="W117" s="32" t="str">
        <f>IF(H117="x",PARAMETER!B122,W116)</f>
        <v>2. Anionen, Kationen und Elemente</v>
      </c>
      <c r="X117" s="33" t="b">
        <f>ISNUMBER(PARAMETER!K122)</f>
        <v>1</v>
      </c>
    </row>
    <row r="118" spans="1:28" s="26" customFormat="1" ht="15.75" customHeight="1" x14ac:dyDescent="0.25">
      <c r="A118" s="77">
        <v>109</v>
      </c>
      <c r="B118" s="34" t="str">
        <f>IF(H118="S",V118,IF(H118="","",IF(PARAMETER!B123='DAkkS Transfer'!W117,"",'DAkkS Transfer'!W118)))</f>
        <v/>
      </c>
      <c r="C118" s="35" t="str">
        <f t="shared" si="13"/>
        <v>DIN EN ISO 17294-2: 2017-01 (E 29)</v>
      </c>
      <c r="D118" s="29" t="str">
        <f>IF(PARAMETER!F123="","",PARAMETER!F123)</f>
        <v/>
      </c>
      <c r="E118" s="29" t="str">
        <f>IF(PARAMETER!G123="","",PARAMETER!G123)</f>
        <v/>
      </c>
      <c r="F118" s="36" t="str">
        <f>IF(PARAMETER!H123="","",PARAMETER!H123)</f>
        <v/>
      </c>
      <c r="G118" s="28" t="str">
        <f>IF(PARAMETER!I123="","",PARAMETER!I123)</f>
        <v/>
      </c>
      <c r="H118" s="29" t="str">
        <f>IF(PARAMETER!J123="","",PARAMETER!J123)</f>
        <v/>
      </c>
      <c r="M118" s="32" t="str">
        <f>IF(PARAMETER!E123="","",PARAMETER!E123)</f>
        <v>2017-01</v>
      </c>
      <c r="N118" s="32" t="b">
        <f>IF(LEFT(PARAMETER!C123,6)=$AE$51,TRUE,FALSE)</f>
        <v>0</v>
      </c>
      <c r="O118" s="33" t="str">
        <f t="shared" si="11"/>
        <v/>
      </c>
      <c r="P118" s="33" t="str">
        <f t="shared" si="12"/>
        <v/>
      </c>
      <c r="Q118" s="33" t="str">
        <f t="shared" si="10"/>
        <v/>
      </c>
      <c r="R118" s="101"/>
      <c r="S118" s="32" t="str">
        <f>IF(M118="","",PARAMETER!C123&amp;": "&amp;PARAMETER!E123&amp;" ("&amp;PARAMETER!D123&amp;")")</f>
        <v>DIN EN ISO 17294-2: 2017-01 (E 29)</v>
      </c>
      <c r="T118" s="32" t="str">
        <f>IF(R118&lt;&gt;"",R118,IF(N118,LEFT(PARAMETER!C123,9)&amp;"-"&amp;PARAMETER!D123&amp;Q118&amp;": "&amp;'DAkkS Transfer'!M118,S118))</f>
        <v>DIN EN ISO 17294-2: 2017-01 (E 29)</v>
      </c>
      <c r="U118" s="33" t="str">
        <f>IF(H118="","",MAX(U$9:U117)+1)</f>
        <v/>
      </c>
      <c r="V118" s="32" t="str">
        <f>IF(G118=PARAMETER!Q$9,PARAMETER!B123&amp;" - "&amp;AD$62,"")</f>
        <v/>
      </c>
      <c r="W118" s="32" t="str">
        <f>IF(H118="x",PARAMETER!B123,W117)</f>
        <v>2. Anionen, Kationen und Elemente</v>
      </c>
      <c r="X118" s="33" t="b">
        <f>ISNUMBER(PARAMETER!K123)</f>
        <v>1</v>
      </c>
    </row>
    <row r="119" spans="1:28" s="26" customFormat="1" ht="15.75" customHeight="1" x14ac:dyDescent="0.25">
      <c r="A119" s="77">
        <v>110</v>
      </c>
      <c r="B119" s="34" t="str">
        <f>IF(H119="S",V119,IF(H119="","",IF(PARAMETER!B124='DAkkS Transfer'!W118,"",'DAkkS Transfer'!W119)))</f>
        <v/>
      </c>
      <c r="C119" s="35" t="str">
        <f t="shared" si="13"/>
        <v>DIN EN ISO 17294-2: 2024-12 (E 29)</v>
      </c>
      <c r="D119" s="29" t="str">
        <f>IF(PARAMETER!F124="","",PARAMETER!F124)</f>
        <v/>
      </c>
      <c r="E119" s="29" t="str">
        <f>IF(PARAMETER!G124="","",PARAMETER!G124)</f>
        <v/>
      </c>
      <c r="F119" s="36" t="str">
        <f>IF(PARAMETER!H124="","",PARAMETER!H124)</f>
        <v/>
      </c>
      <c r="G119" s="28" t="str">
        <f>IF(PARAMETER!I124="","",PARAMETER!I124)</f>
        <v/>
      </c>
      <c r="H119" s="29" t="str">
        <f>IF(PARAMETER!J124="","",PARAMETER!J124)</f>
        <v/>
      </c>
      <c r="M119" s="32" t="str">
        <f>IF(PARAMETER!E124="","",PARAMETER!E124)</f>
        <v>2024-12</v>
      </c>
      <c r="N119" s="32" t="b">
        <f>IF(LEFT(PARAMETER!C124,6)=$AE$51,TRUE,FALSE)</f>
        <v>0</v>
      </c>
      <c r="O119" s="33" t="str">
        <f t="shared" si="11"/>
        <v/>
      </c>
      <c r="P119" s="33" t="str">
        <f t="shared" si="12"/>
        <v/>
      </c>
      <c r="Q119" s="33" t="str">
        <f t="shared" si="10"/>
        <v/>
      </c>
      <c r="R119" s="101"/>
      <c r="S119" s="32" t="str">
        <f>IF(M119="","",PARAMETER!C124&amp;": "&amp;PARAMETER!E124&amp;" ("&amp;PARAMETER!D124&amp;")")</f>
        <v>DIN EN ISO 17294-2: 2024-12 (E 29)</v>
      </c>
      <c r="T119" s="32" t="str">
        <f>IF(R119&lt;&gt;"",R119,IF(N119,LEFT(PARAMETER!C124,9)&amp;"-"&amp;PARAMETER!D124&amp;Q119&amp;": "&amp;'DAkkS Transfer'!M119,S119))</f>
        <v>DIN EN ISO 17294-2: 2024-12 (E 29)</v>
      </c>
      <c r="U119" s="33" t="str">
        <f>IF(H119="","",MAX(U$9:U118)+1)</f>
        <v/>
      </c>
      <c r="V119" s="32" t="str">
        <f>IF(G119=PARAMETER!Q$9,PARAMETER!B124&amp;" - "&amp;AD$62,"")</f>
        <v/>
      </c>
      <c r="W119" s="32" t="str">
        <f>IF(H119="x",PARAMETER!B124,W118)</f>
        <v>2. Anionen, Kationen und Elemente</v>
      </c>
      <c r="X119" s="33" t="b">
        <f>ISNUMBER(PARAMETER!K124)</f>
        <v>0</v>
      </c>
    </row>
    <row r="120" spans="1:28" s="26" customFormat="1" ht="15.75" customHeight="1" x14ac:dyDescent="0.25">
      <c r="A120" s="77">
        <v>111</v>
      </c>
      <c r="B120" s="34" t="str">
        <f>IF(H120="S",V120,IF(H120="","",IF(PARAMETER!B125='DAkkS Transfer'!W119,"",'DAkkS Transfer'!W120)))</f>
        <v/>
      </c>
      <c r="C120" s="35" t="str">
        <f t="shared" si="13"/>
        <v>DIN EN ISO 15586: 2004-02 (E 4)</v>
      </c>
      <c r="D120" s="29" t="str">
        <f>IF(PARAMETER!F125="","",PARAMETER!F125)</f>
        <v/>
      </c>
      <c r="E120" s="29" t="str">
        <f>IF(PARAMETER!G125="","",PARAMETER!G125)</f>
        <v/>
      </c>
      <c r="F120" s="36" t="str">
        <f>IF(PARAMETER!H125="","",PARAMETER!H125)</f>
        <v/>
      </c>
      <c r="G120" s="28" t="str">
        <f>IF(PARAMETER!I125="","",PARAMETER!I125)</f>
        <v/>
      </c>
      <c r="H120" s="29" t="str">
        <f>IF(PARAMETER!J125="","",PARAMETER!J125)</f>
        <v/>
      </c>
      <c r="M120" s="32" t="str">
        <f>IF(PARAMETER!E125="","",PARAMETER!E125)</f>
        <v>2004-02</v>
      </c>
      <c r="N120" s="32" t="b">
        <f>IF(LEFT(PARAMETER!C125,6)=$AE$51,TRUE,FALSE)</f>
        <v>0</v>
      </c>
      <c r="O120" s="33" t="str">
        <f t="shared" si="11"/>
        <v/>
      </c>
      <c r="P120" s="33" t="str">
        <f t="shared" si="12"/>
        <v/>
      </c>
      <c r="Q120" s="33" t="str">
        <f t="shared" si="10"/>
        <v/>
      </c>
      <c r="R120" s="101"/>
      <c r="S120" s="32" t="str">
        <f>IF(M120="","",PARAMETER!C125&amp;": "&amp;PARAMETER!E125&amp;" ("&amp;PARAMETER!D125&amp;")")</f>
        <v>DIN EN ISO 15586: 2004-02 (E 4)</v>
      </c>
      <c r="T120" s="32" t="str">
        <f>IF(R120&lt;&gt;"",R120,IF(N120,LEFT(PARAMETER!C125,9)&amp;"-"&amp;PARAMETER!D125&amp;Q120&amp;": "&amp;'DAkkS Transfer'!M120,S120))</f>
        <v>DIN EN ISO 15586: 2004-02 (E 4)</v>
      </c>
      <c r="U120" s="33" t="str">
        <f>IF(H120="","",MAX(U$9:U119)+1)</f>
        <v/>
      </c>
      <c r="V120" s="32" t="str">
        <f>IF(G120=PARAMETER!Q$9,PARAMETER!B125&amp;" - "&amp;AD$62,"")</f>
        <v/>
      </c>
      <c r="W120" s="32" t="str">
        <f>IF(H120="x",PARAMETER!B125,W119)</f>
        <v>2. Anionen, Kationen und Elemente</v>
      </c>
      <c r="X120" s="33" t="b">
        <f>ISNUMBER(PARAMETER!K125)</f>
        <v>1</v>
      </c>
      <c r="Z120" s="26" t="str">
        <f>IF(N118,FIND("-",S118,11),"")</f>
        <v/>
      </c>
      <c r="AA120" s="26" t="str">
        <f>IF(N118,FIND(":",S118),"")</f>
        <v/>
      </c>
      <c r="AB120" s="26" t="str">
        <f>IF(N118,MID(S118,Z120,(AA120-Z120)),"")</f>
        <v/>
      </c>
    </row>
    <row r="121" spans="1:28" s="26" customFormat="1" ht="15.75" customHeight="1" x14ac:dyDescent="0.25">
      <c r="A121" s="77">
        <v>112</v>
      </c>
      <c r="B121" s="34" t="str">
        <f>IF(H121="S",V121,IF(H121="","",IF(PARAMETER!B126='DAkkS Transfer'!W120,"",'DAkkS Transfer'!W121)))</f>
        <v/>
      </c>
      <c r="C121" s="35" t="str">
        <f t="shared" si="13"/>
        <v>DIN EN 1233: 1996-08 (E 10)</v>
      </c>
      <c r="D121" s="29" t="str">
        <f>IF(PARAMETER!F126="","",PARAMETER!F126)</f>
        <v/>
      </c>
      <c r="E121" s="29" t="str">
        <f>IF(PARAMETER!G126="","",PARAMETER!G126)</f>
        <v/>
      </c>
      <c r="F121" s="36" t="str">
        <f>IF(PARAMETER!H126="","",PARAMETER!H126)</f>
        <v/>
      </c>
      <c r="G121" s="28" t="str">
        <f>IF(PARAMETER!I126="","",PARAMETER!I126)</f>
        <v/>
      </c>
      <c r="H121" s="29" t="str">
        <f>IF(PARAMETER!J126="","",PARAMETER!J126)</f>
        <v/>
      </c>
      <c r="M121" s="32" t="str">
        <f>IF(PARAMETER!E126="","",PARAMETER!E126)</f>
        <v>1996-08</v>
      </c>
      <c r="N121" s="32" t="b">
        <f>IF(LEFT(PARAMETER!C126,6)=$AE$51,TRUE,FALSE)</f>
        <v>0</v>
      </c>
      <c r="O121" s="33" t="str">
        <f t="shared" si="11"/>
        <v/>
      </c>
      <c r="P121" s="33" t="str">
        <f t="shared" si="12"/>
        <v/>
      </c>
      <c r="Q121" s="33" t="str">
        <f t="shared" si="10"/>
        <v/>
      </c>
      <c r="R121" s="101"/>
      <c r="S121" s="32" t="str">
        <f>IF(M121="","",PARAMETER!C126&amp;": "&amp;PARAMETER!E126&amp;" ("&amp;PARAMETER!D126&amp;")")</f>
        <v>DIN EN 1233: 1996-08 (E 10)</v>
      </c>
      <c r="T121" s="32" t="str">
        <f>IF(R121&lt;&gt;"",R121,IF(N121,LEFT(PARAMETER!C126,9)&amp;"-"&amp;PARAMETER!D126&amp;Q121&amp;": "&amp;'DAkkS Transfer'!M121,S121))</f>
        <v>DIN EN 1233: 1996-08 (E 10)</v>
      </c>
      <c r="U121" s="33" t="str">
        <f>IF(H121="","",MAX(U$9:U120)+1)</f>
        <v/>
      </c>
      <c r="V121" s="32" t="str">
        <f>IF(G121=PARAMETER!Q$9,PARAMETER!B126&amp;" - "&amp;AD$62,"")</f>
        <v/>
      </c>
      <c r="W121" s="32" t="str">
        <f>IF(H121="x",PARAMETER!B126,W120)</f>
        <v>2. Anionen, Kationen und Elemente</v>
      </c>
      <c r="X121" s="33" t="b">
        <f>ISNUMBER(PARAMETER!K126)</f>
        <v>1</v>
      </c>
      <c r="Z121" s="26" t="str">
        <f>IF(N119,FIND("-",S119,11),"")</f>
        <v/>
      </c>
      <c r="AA121" s="26" t="str">
        <f>IF(N119,FIND(":",S119),"")</f>
        <v/>
      </c>
      <c r="AB121" s="26" t="str">
        <f>IF(N119,MID(S119,Z121,(AA121-Z121)),"")</f>
        <v/>
      </c>
    </row>
    <row r="122" spans="1:28" s="26" customFormat="1" ht="15.75" customHeight="1" x14ac:dyDescent="0.25">
      <c r="A122" s="77">
        <v>113</v>
      </c>
      <c r="B122" s="34" t="str">
        <f>IF(H122="S",V122,IF(H122="","",IF(PARAMETER!B127='DAkkS Transfer'!W121,"",'DAkkS Transfer'!W122)))</f>
        <v/>
      </c>
      <c r="C122" s="35" t="str">
        <f t="shared" si="13"/>
        <v>DIN EN ISO 11885: 2009-09 (E 22)</v>
      </c>
      <c r="D122" s="29" t="str">
        <f>IF(PARAMETER!F127="","",PARAMETER!F127)</f>
        <v/>
      </c>
      <c r="E122" s="29" t="str">
        <f>IF(PARAMETER!G127="","",PARAMETER!G127)</f>
        <v/>
      </c>
      <c r="F122" s="36" t="str">
        <f>IF(PARAMETER!H127="","",PARAMETER!H127)</f>
        <v/>
      </c>
      <c r="G122" s="28" t="str">
        <f>IF(PARAMETER!I127="","",PARAMETER!I127)</f>
        <v/>
      </c>
      <c r="H122" s="29" t="str">
        <f>IF(PARAMETER!J127="","",PARAMETER!J127)</f>
        <v/>
      </c>
      <c r="M122" s="32" t="str">
        <f>IF(PARAMETER!E127="","",PARAMETER!E127)</f>
        <v>2009-09</v>
      </c>
      <c r="N122" s="32" t="b">
        <f>IF(LEFT(PARAMETER!C127,6)=$AE$51,TRUE,FALSE)</f>
        <v>0</v>
      </c>
      <c r="O122" s="33" t="str">
        <f t="shared" si="11"/>
        <v/>
      </c>
      <c r="P122" s="33" t="str">
        <f t="shared" si="12"/>
        <v/>
      </c>
      <c r="Q122" s="33" t="str">
        <f t="shared" si="10"/>
        <v/>
      </c>
      <c r="R122" s="101"/>
      <c r="S122" s="32" t="str">
        <f>IF(M122="","",PARAMETER!C127&amp;": "&amp;PARAMETER!E127&amp;" ("&amp;PARAMETER!D127&amp;")")</f>
        <v>DIN EN ISO 11885: 2009-09 (E 22)</v>
      </c>
      <c r="T122" s="32" t="str">
        <f>IF(R122&lt;&gt;"",R122,IF(N122,LEFT(PARAMETER!C127,9)&amp;"-"&amp;PARAMETER!D127&amp;Q122&amp;": "&amp;'DAkkS Transfer'!M122,S122))</f>
        <v>DIN EN ISO 11885: 2009-09 (E 22)</v>
      </c>
      <c r="U122" s="33" t="str">
        <f>IF(H122="","",MAX(U$9:U121)+1)</f>
        <v/>
      </c>
      <c r="V122" s="32" t="str">
        <f>IF(G122=PARAMETER!Q$9,PARAMETER!B127&amp;" - "&amp;AD$62,"")</f>
        <v/>
      </c>
      <c r="W122" s="32" t="str">
        <f>IF(H122="x",PARAMETER!B127,W121)</f>
        <v>2. Anionen, Kationen und Elemente</v>
      </c>
      <c r="X122" s="33" t="b">
        <f>ISNUMBER(PARAMETER!K127)</f>
        <v>1</v>
      </c>
    </row>
    <row r="123" spans="1:28" s="26" customFormat="1" ht="15.75" customHeight="1" x14ac:dyDescent="0.25">
      <c r="A123" s="77">
        <v>114</v>
      </c>
      <c r="B123" s="34" t="str">
        <f>IF(H123="S",V123,IF(H123="","",IF(PARAMETER!B128='DAkkS Transfer'!W122,"",'DAkkS Transfer'!W123)))</f>
        <v/>
      </c>
      <c r="C123" s="35" t="str">
        <f t="shared" si="13"/>
        <v>DIN EN ISO 17294-2: 2017-01 (E 29)</v>
      </c>
      <c r="D123" s="29" t="str">
        <f>IF(PARAMETER!F128="","",PARAMETER!F128)</f>
        <v/>
      </c>
      <c r="E123" s="29" t="str">
        <f>IF(PARAMETER!G128="","",PARAMETER!G128)</f>
        <v/>
      </c>
      <c r="F123" s="36" t="str">
        <f>IF(PARAMETER!H128="","",PARAMETER!H128)</f>
        <v/>
      </c>
      <c r="G123" s="28" t="str">
        <f>IF(PARAMETER!I128="","",PARAMETER!I128)</f>
        <v/>
      </c>
      <c r="H123" s="29" t="str">
        <f>IF(PARAMETER!J128="","",PARAMETER!J128)</f>
        <v/>
      </c>
      <c r="M123" s="32" t="str">
        <f>IF(PARAMETER!E128="","",PARAMETER!E128)</f>
        <v>2017-01</v>
      </c>
      <c r="N123" s="32" t="b">
        <f>IF(LEFT(PARAMETER!C128,6)=$AE$51,TRUE,FALSE)</f>
        <v>0</v>
      </c>
      <c r="O123" s="33" t="str">
        <f t="shared" si="11"/>
        <v/>
      </c>
      <c r="P123" s="33" t="str">
        <f t="shared" si="12"/>
        <v/>
      </c>
      <c r="Q123" s="33" t="str">
        <f t="shared" si="10"/>
        <v/>
      </c>
      <c r="R123" s="101"/>
      <c r="S123" s="32" t="str">
        <f>IF(M123="","",PARAMETER!C128&amp;": "&amp;PARAMETER!E128&amp;" ("&amp;PARAMETER!D128&amp;")")</f>
        <v>DIN EN ISO 17294-2: 2017-01 (E 29)</v>
      </c>
      <c r="T123" s="32" t="str">
        <f>IF(R123&lt;&gt;"",R123,IF(N123,LEFT(PARAMETER!C128,9)&amp;"-"&amp;PARAMETER!D128&amp;Q123&amp;": "&amp;'DAkkS Transfer'!M123,S123))</f>
        <v>DIN EN ISO 17294-2: 2017-01 (E 29)</v>
      </c>
      <c r="U123" s="33" t="str">
        <f>IF(H123="","",MAX(U$9:U122)+1)</f>
        <v/>
      </c>
      <c r="V123" s="32" t="str">
        <f>IF(G123=PARAMETER!Q$9,PARAMETER!B128&amp;" - "&amp;AD$62,"")</f>
        <v/>
      </c>
      <c r="W123" s="32" t="str">
        <f>IF(H123="x",PARAMETER!B128,W122)</f>
        <v>2. Anionen, Kationen und Elemente</v>
      </c>
      <c r="X123" s="33" t="b">
        <f>ISNUMBER(PARAMETER!K128)</f>
        <v>1</v>
      </c>
    </row>
    <row r="124" spans="1:28" s="26" customFormat="1" ht="15.75" customHeight="1" x14ac:dyDescent="0.25">
      <c r="A124" s="77">
        <v>115</v>
      </c>
      <c r="B124" s="34" t="str">
        <f>IF(H124="S",V124,IF(H124="","",IF(PARAMETER!B129='DAkkS Transfer'!W123,"",'DAkkS Transfer'!W124)))</f>
        <v/>
      </c>
      <c r="C124" s="35" t="str">
        <f t="shared" si="13"/>
        <v>DIN EN ISO 17294-2: 2024-12 (E 29)</v>
      </c>
      <c r="D124" s="29" t="str">
        <f>IF(PARAMETER!F129="","",PARAMETER!F129)</f>
        <v/>
      </c>
      <c r="E124" s="29" t="str">
        <f>IF(PARAMETER!G129="","",PARAMETER!G129)</f>
        <v/>
      </c>
      <c r="F124" s="36" t="str">
        <f>IF(PARAMETER!H129="","",PARAMETER!H129)</f>
        <v/>
      </c>
      <c r="G124" s="28" t="str">
        <f>IF(PARAMETER!I129="","",PARAMETER!I129)</f>
        <v/>
      </c>
      <c r="H124" s="29" t="str">
        <f>IF(PARAMETER!J129="","",PARAMETER!J129)</f>
        <v/>
      </c>
      <c r="M124" s="32" t="str">
        <f>IF(PARAMETER!E129="","",PARAMETER!E129)</f>
        <v>2024-12</v>
      </c>
      <c r="N124" s="32" t="b">
        <f>IF(LEFT(PARAMETER!C129,6)=$AE$51,TRUE,FALSE)</f>
        <v>0</v>
      </c>
      <c r="O124" s="33" t="str">
        <f t="shared" si="11"/>
        <v/>
      </c>
      <c r="P124" s="33" t="str">
        <f t="shared" si="12"/>
        <v/>
      </c>
      <c r="Q124" s="33" t="str">
        <f t="shared" si="10"/>
        <v/>
      </c>
      <c r="R124" s="101"/>
      <c r="S124" s="32" t="str">
        <f>IF(M124="","",PARAMETER!C129&amp;": "&amp;PARAMETER!E129&amp;" ("&amp;PARAMETER!D129&amp;")")</f>
        <v>DIN EN ISO 17294-2: 2024-12 (E 29)</v>
      </c>
      <c r="T124" s="32" t="str">
        <f>IF(R124&lt;&gt;"",R124,IF(N124,LEFT(PARAMETER!C129,9)&amp;"-"&amp;PARAMETER!D129&amp;Q124&amp;": "&amp;'DAkkS Transfer'!M124,S124))</f>
        <v>DIN EN ISO 17294-2: 2024-12 (E 29)</v>
      </c>
      <c r="U124" s="33" t="str">
        <f>IF(H124="","",MAX(U$9:U123)+1)</f>
        <v/>
      </c>
      <c r="V124" s="32" t="str">
        <f>IF(G124=PARAMETER!Q$9,PARAMETER!B129&amp;" - "&amp;AD$62,"")</f>
        <v/>
      </c>
      <c r="W124" s="32" t="str">
        <f>IF(H124="x",PARAMETER!B129,W123)</f>
        <v>2. Anionen, Kationen und Elemente</v>
      </c>
      <c r="X124" s="33" t="b">
        <f>ISNUMBER(PARAMETER!K129)</f>
        <v>0</v>
      </c>
    </row>
    <row r="125" spans="1:28" s="26" customFormat="1" ht="15.75" customHeight="1" x14ac:dyDescent="0.25">
      <c r="A125" s="77">
        <v>116</v>
      </c>
      <c r="B125" s="34" t="str">
        <f>IF(H125="S",V125,IF(H125="","",IF(PARAMETER!B130='DAkkS Transfer'!W124,"",'DAkkS Transfer'!W125)))</f>
        <v/>
      </c>
      <c r="C125" s="35" t="str">
        <f t="shared" si="13"/>
        <v>DIN EN ISO 10304-3, Abschnitt 6: 1997-11 (D 22)</v>
      </c>
      <c r="D125" s="29" t="str">
        <f>IF(PARAMETER!F130="","",PARAMETER!F130)</f>
        <v/>
      </c>
      <c r="E125" s="29" t="str">
        <f>IF(PARAMETER!G130="","",PARAMETER!G130)</f>
        <v/>
      </c>
      <c r="F125" s="36" t="str">
        <f>IF(PARAMETER!H130="","",PARAMETER!H130)</f>
        <v/>
      </c>
      <c r="G125" s="28" t="str">
        <f>IF(PARAMETER!I130="","",PARAMETER!I130)</f>
        <v/>
      </c>
      <c r="H125" s="29" t="str">
        <f>IF(PARAMETER!J130="","",PARAMETER!J130)</f>
        <v/>
      </c>
      <c r="M125" s="32" t="str">
        <f>IF(PARAMETER!E130="","",PARAMETER!E130)</f>
        <v>1997-11</v>
      </c>
      <c r="N125" s="32" t="b">
        <f>IF(LEFT(PARAMETER!C130,6)=$AE$51,TRUE,FALSE)</f>
        <v>0</v>
      </c>
      <c r="O125" s="33" t="str">
        <f t="shared" si="11"/>
        <v/>
      </c>
      <c r="P125" s="33" t="str">
        <f t="shared" si="12"/>
        <v/>
      </c>
      <c r="Q125" s="33" t="str">
        <f t="shared" si="10"/>
        <v/>
      </c>
      <c r="R125" s="101"/>
      <c r="S125" s="32" t="str">
        <f>IF(M125="","",PARAMETER!C130&amp;": "&amp;PARAMETER!E130&amp;" ("&amp;PARAMETER!D130&amp;")")</f>
        <v>DIN EN ISO 10304-3, Abschnitt 6: 1997-11 (D 22)</v>
      </c>
      <c r="T125" s="32" t="str">
        <f>IF(R125&lt;&gt;"",R125,IF(N125,LEFT(PARAMETER!C130,9)&amp;"-"&amp;PARAMETER!D130&amp;Q125&amp;": "&amp;'DAkkS Transfer'!M125,S125))</f>
        <v>DIN EN ISO 10304-3, Abschnitt 6: 1997-11 (D 22)</v>
      </c>
      <c r="U125" s="33" t="str">
        <f>IF(H125="","",MAX(U$9:U124)+1)</f>
        <v/>
      </c>
      <c r="V125" s="32" t="str">
        <f>IF(G125=PARAMETER!Q$9,PARAMETER!B130&amp;" - "&amp;AD$62,"")</f>
        <v/>
      </c>
      <c r="W125" s="32" t="str">
        <f>IF(H125="x",PARAMETER!B130,W124)</f>
        <v>2. Anionen, Kationen und Elemente</v>
      </c>
      <c r="X125" s="33" t="b">
        <f>ISNUMBER(PARAMETER!K130)</f>
        <v>1</v>
      </c>
    </row>
    <row r="126" spans="1:28" s="26" customFormat="1" ht="15.75" customHeight="1" x14ac:dyDescent="0.25">
      <c r="A126" s="77">
        <v>117</v>
      </c>
      <c r="B126" s="34" t="str">
        <f>IF(H126="S",V126,IF(H126="","",IF(PARAMETER!B131='DAkkS Transfer'!W125,"",'DAkkS Transfer'!W126)))</f>
        <v/>
      </c>
      <c r="C126" s="35" t="str">
        <f t="shared" si="13"/>
        <v>DIN 38405-D 24: 1987-05</v>
      </c>
      <c r="D126" s="29" t="str">
        <f>IF(PARAMETER!F131="","",PARAMETER!F131)</f>
        <v/>
      </c>
      <c r="E126" s="29" t="str">
        <f>IF(PARAMETER!G131="","",PARAMETER!G131)</f>
        <v/>
      </c>
      <c r="F126" s="36" t="str">
        <f>IF(PARAMETER!H131="","",PARAMETER!H131)</f>
        <v/>
      </c>
      <c r="G126" s="28" t="str">
        <f>IF(PARAMETER!I131="","",PARAMETER!I131)</f>
        <v/>
      </c>
      <c r="H126" s="29" t="str">
        <f>IF(PARAMETER!J131="","",PARAMETER!J131)</f>
        <v/>
      </c>
      <c r="M126" s="32" t="str">
        <f>IF(PARAMETER!E131="","",PARAMETER!E131)</f>
        <v>1987-05</v>
      </c>
      <c r="N126" s="32" t="b">
        <f>IF(LEFT(PARAMETER!C131,6)=$AE$51,TRUE,FALSE)</f>
        <v>1</v>
      </c>
      <c r="O126" s="33">
        <f t="shared" si="11"/>
        <v>19</v>
      </c>
      <c r="P126" s="33">
        <f t="shared" si="12"/>
        <v>13</v>
      </c>
      <c r="Q126" s="33" t="str">
        <f t="shared" si="10"/>
        <v/>
      </c>
      <c r="R126" s="101"/>
      <c r="S126" s="32" t="str">
        <f>IF(M126="","",PARAMETER!C131&amp;": "&amp;PARAMETER!E131&amp;" ("&amp;PARAMETER!D131&amp;")")</f>
        <v>DIN 38405-24: 1987-05 (D 24)</v>
      </c>
      <c r="T126" s="32" t="str">
        <f>IF(R126&lt;&gt;"",R126,IF(N126,LEFT(PARAMETER!C131,9)&amp;"-"&amp;PARAMETER!D131&amp;Q126&amp;": "&amp;'DAkkS Transfer'!M126,S126))</f>
        <v>DIN 38405-D 24: 1987-05</v>
      </c>
      <c r="U126" s="33" t="str">
        <f>IF(H126="","",MAX(U$9:U125)+1)</f>
        <v/>
      </c>
      <c r="V126" s="32" t="str">
        <f>IF(G126=PARAMETER!Q$9,PARAMETER!B131&amp;" - "&amp;AD$62,"")</f>
        <v/>
      </c>
      <c r="W126" s="32" t="str">
        <f>IF(H126="x",PARAMETER!B131,W125)</f>
        <v>2. Anionen, Kationen und Elemente</v>
      </c>
      <c r="X126" s="33" t="b">
        <f>ISNUMBER(PARAMETER!K131)</f>
        <v>1</v>
      </c>
    </row>
    <row r="127" spans="1:28" s="26" customFormat="1" ht="15.75" customHeight="1" x14ac:dyDescent="0.25">
      <c r="A127" s="77">
        <v>118</v>
      </c>
      <c r="B127" s="34" t="str">
        <f>IF(H127="S",V127,IF(H127="","",IF(PARAMETER!B132='DAkkS Transfer'!W126,"",'DAkkS Transfer'!W127)))</f>
        <v/>
      </c>
      <c r="C127" s="35" t="str">
        <f t="shared" si="13"/>
        <v>DIN EN ISO 18412: 2007-02 (D 40)</v>
      </c>
      <c r="D127" s="29" t="str">
        <f>IF(PARAMETER!F132="","",PARAMETER!F132)</f>
        <v/>
      </c>
      <c r="E127" s="29" t="str">
        <f>IF(PARAMETER!G132="","",PARAMETER!G132)</f>
        <v/>
      </c>
      <c r="F127" s="36" t="str">
        <f>IF(PARAMETER!H132="","",PARAMETER!H132)</f>
        <v/>
      </c>
      <c r="G127" s="28" t="str">
        <f>IF(PARAMETER!I132="","",PARAMETER!I132)</f>
        <v/>
      </c>
      <c r="H127" s="29" t="str">
        <f>IF(PARAMETER!J132="","",PARAMETER!J132)</f>
        <v/>
      </c>
      <c r="M127" s="32" t="str">
        <f>IF(PARAMETER!E132="","",PARAMETER!E132)</f>
        <v>2007-02</v>
      </c>
      <c r="N127" s="32" t="b">
        <f>IF(LEFT(PARAMETER!C132,6)=$AE$51,TRUE,FALSE)</f>
        <v>0</v>
      </c>
      <c r="O127" s="33" t="str">
        <f t="shared" si="11"/>
        <v/>
      </c>
      <c r="P127" s="33" t="str">
        <f t="shared" si="12"/>
        <v/>
      </c>
      <c r="Q127" s="33" t="str">
        <f t="shared" si="10"/>
        <v/>
      </c>
      <c r="R127" s="101"/>
      <c r="S127" s="32" t="str">
        <f>IF(M127="","",PARAMETER!C132&amp;": "&amp;PARAMETER!E132&amp;" ("&amp;PARAMETER!D132&amp;")")</f>
        <v>DIN EN ISO 18412: 2007-02 (D 40)</v>
      </c>
      <c r="T127" s="32" t="str">
        <f>IF(R127&lt;&gt;"",R127,IF(N127,LEFT(PARAMETER!C132,9)&amp;"-"&amp;PARAMETER!D132&amp;Q127&amp;": "&amp;'DAkkS Transfer'!M127,S127))</f>
        <v>DIN EN ISO 18412: 2007-02 (D 40)</v>
      </c>
      <c r="U127" s="33" t="str">
        <f>IF(H127="","",MAX(U$9:U126)+1)</f>
        <v/>
      </c>
      <c r="V127" s="32" t="str">
        <f>IF(G127=PARAMETER!Q$9,PARAMETER!B132&amp;" - "&amp;AD$62,"")</f>
        <v/>
      </c>
      <c r="W127" s="32" t="str">
        <f>IF(H127="x",PARAMETER!B132,W126)</f>
        <v>2. Anionen, Kationen und Elemente</v>
      </c>
      <c r="X127" s="33" t="b">
        <f>ISNUMBER(PARAMETER!K132)</f>
        <v>0</v>
      </c>
    </row>
    <row r="128" spans="1:28" s="26" customFormat="1" ht="15.75" customHeight="1" x14ac:dyDescent="0.25">
      <c r="A128" s="77">
        <v>119</v>
      </c>
      <c r="B128" s="34" t="str">
        <f>IF(H128="S",V128,IF(H128="","",IF(PARAMETER!B133='DAkkS Transfer'!W127,"",'DAkkS Transfer'!W128)))</f>
        <v/>
      </c>
      <c r="C128" s="35" t="str">
        <f t="shared" si="13"/>
        <v>DIN EN ISO 23913: 2009-09 (D 41)</v>
      </c>
      <c r="D128" s="29" t="str">
        <f>IF(PARAMETER!F133="","",PARAMETER!F133)</f>
        <v/>
      </c>
      <c r="E128" s="29" t="str">
        <f>IF(PARAMETER!G133="","",PARAMETER!G133)</f>
        <v/>
      </c>
      <c r="F128" s="36" t="str">
        <f>IF(PARAMETER!H133="","",PARAMETER!H133)</f>
        <v/>
      </c>
      <c r="G128" s="28" t="str">
        <f>IF(PARAMETER!I133="","",PARAMETER!I133)</f>
        <v/>
      </c>
      <c r="H128" s="29" t="str">
        <f>IF(PARAMETER!J133="","",PARAMETER!J133)</f>
        <v/>
      </c>
      <c r="M128" s="32" t="str">
        <f>IF(PARAMETER!E133="","",PARAMETER!E133)</f>
        <v>2009-09</v>
      </c>
      <c r="N128" s="32" t="b">
        <f>IF(LEFT(PARAMETER!C133,6)=$AE$51,TRUE,FALSE)</f>
        <v>0</v>
      </c>
      <c r="O128" s="33" t="str">
        <f t="shared" si="11"/>
        <v/>
      </c>
      <c r="P128" s="33" t="str">
        <f t="shared" si="12"/>
        <v/>
      </c>
      <c r="Q128" s="33" t="str">
        <f t="shared" si="10"/>
        <v/>
      </c>
      <c r="R128" s="101"/>
      <c r="S128" s="32" t="str">
        <f>IF(M128="","",PARAMETER!C133&amp;": "&amp;PARAMETER!E133&amp;" ("&amp;PARAMETER!D133&amp;")")</f>
        <v>DIN EN ISO 23913: 2009-09 (D 41)</v>
      </c>
      <c r="T128" s="32" t="str">
        <f>IF(R128&lt;&gt;"",R128,IF(N128,LEFT(PARAMETER!C133,9)&amp;"-"&amp;PARAMETER!D133&amp;Q128&amp;": "&amp;'DAkkS Transfer'!M128,S128))</f>
        <v>DIN EN ISO 23913: 2009-09 (D 41)</v>
      </c>
      <c r="U128" s="33" t="str">
        <f>IF(H128="","",MAX(U$9:U127)+1)</f>
        <v/>
      </c>
      <c r="V128" s="32" t="str">
        <f>IF(G128=PARAMETER!Q$9,PARAMETER!B133&amp;" - "&amp;AD$62,"")</f>
        <v/>
      </c>
      <c r="W128" s="32" t="str">
        <f>IF(H128="x",PARAMETER!B133,W127)</f>
        <v>2. Anionen, Kationen und Elemente</v>
      </c>
      <c r="X128" s="33" t="b">
        <f>ISNUMBER(PARAMETER!K133)</f>
        <v>1</v>
      </c>
    </row>
    <row r="129" spans="1:24" s="26" customFormat="1" ht="15.75" customHeight="1" x14ac:dyDescent="0.25">
      <c r="A129" s="77">
        <v>120</v>
      </c>
      <c r="B129" s="34" t="str">
        <f>IF(H129="S",V129,IF(H129="","",IF(PARAMETER!B134='DAkkS Transfer'!W128,"",'DAkkS Transfer'!W129)))</f>
        <v/>
      </c>
      <c r="C129" s="35" t="str">
        <f t="shared" si="13"/>
        <v>DIN 38405-D 52: 2020-11</v>
      </c>
      <c r="D129" s="29" t="str">
        <f>IF(PARAMETER!F134="","",PARAMETER!F134)</f>
        <v/>
      </c>
      <c r="E129" s="29" t="str">
        <f>IF(PARAMETER!G134="","",PARAMETER!G134)</f>
        <v/>
      </c>
      <c r="F129" s="36" t="str">
        <f>IF(PARAMETER!H134="","",PARAMETER!H134)</f>
        <v/>
      </c>
      <c r="G129" s="28" t="str">
        <f>IF(PARAMETER!I134="","",PARAMETER!I134)</f>
        <v/>
      </c>
      <c r="H129" s="29" t="str">
        <f>IF(PARAMETER!J134="","",PARAMETER!J134)</f>
        <v/>
      </c>
      <c r="M129" s="32" t="str">
        <f>IF(PARAMETER!E134="","",PARAMETER!E134)</f>
        <v>2020-11</v>
      </c>
      <c r="N129" s="32" t="b">
        <f>IF(LEFT(PARAMETER!C134,6)=$AE$51,TRUE,FALSE)</f>
        <v>1</v>
      </c>
      <c r="O129" s="33">
        <f t="shared" si="11"/>
        <v>19</v>
      </c>
      <c r="P129" s="33">
        <f t="shared" si="12"/>
        <v>13</v>
      </c>
      <c r="Q129" s="33" t="str">
        <f t="shared" si="10"/>
        <v/>
      </c>
      <c r="R129" s="101"/>
      <c r="S129" s="32" t="str">
        <f>IF(M129="","",PARAMETER!C134&amp;": "&amp;PARAMETER!E134&amp;" ("&amp;PARAMETER!D134&amp;")")</f>
        <v>DIN 38405-52: 2020-11 (D 52)</v>
      </c>
      <c r="T129" s="32" t="str">
        <f>IF(R129&lt;&gt;"",R129,IF(N129,LEFT(PARAMETER!C134,9)&amp;"-"&amp;PARAMETER!D134&amp;Q129&amp;": "&amp;'DAkkS Transfer'!M129,S129))</f>
        <v>DIN 38405-D 52: 2020-11</v>
      </c>
      <c r="U129" s="33" t="str">
        <f>IF(H129="","",MAX(U$9:U128)+1)</f>
        <v/>
      </c>
      <c r="V129" s="32" t="str">
        <f>IF(G129=PARAMETER!Q$9,PARAMETER!B134&amp;" - "&amp;AD$62,"")</f>
        <v/>
      </c>
      <c r="W129" s="32" t="str">
        <f>IF(H129="x",PARAMETER!B134,W128)</f>
        <v>2. Anionen, Kationen und Elemente</v>
      </c>
      <c r="X129" s="33" t="b">
        <f>ISNUMBER(PARAMETER!K134)</f>
        <v>0</v>
      </c>
    </row>
    <row r="130" spans="1:24" s="26" customFormat="1" ht="15.75" customHeight="1" x14ac:dyDescent="0.25">
      <c r="A130" s="77">
        <v>121</v>
      </c>
      <c r="B130" s="34" t="str">
        <f>IF(H130="S",V130,IF(H130="","",IF(PARAMETER!B135='DAkkS Transfer'!W129,"",'DAkkS Transfer'!W130)))</f>
        <v/>
      </c>
      <c r="C130" s="35" t="str">
        <f t="shared" si="13"/>
        <v>DIN EN ISO 15586: 2004-02 (E 4)</v>
      </c>
      <c r="D130" s="29" t="str">
        <f>IF(PARAMETER!F135="","",PARAMETER!F135)</f>
        <v/>
      </c>
      <c r="E130" s="29" t="str">
        <f>IF(PARAMETER!G135="","",PARAMETER!G135)</f>
        <v/>
      </c>
      <c r="F130" s="36" t="str">
        <f>IF(PARAMETER!H135="","",PARAMETER!H135)</f>
        <v/>
      </c>
      <c r="G130" s="28" t="str">
        <f>IF(PARAMETER!I135="","",PARAMETER!I135)</f>
        <v/>
      </c>
      <c r="H130" s="29" t="str">
        <f>IF(PARAMETER!J135="","",PARAMETER!J135)</f>
        <v/>
      </c>
      <c r="M130" s="32" t="str">
        <f>IF(PARAMETER!E135="","",PARAMETER!E135)</f>
        <v>2004-02</v>
      </c>
      <c r="N130" s="32" t="b">
        <f>IF(LEFT(PARAMETER!C135,6)=$AE$51,TRUE,FALSE)</f>
        <v>0</v>
      </c>
      <c r="O130" s="33" t="str">
        <f t="shared" si="11"/>
        <v/>
      </c>
      <c r="P130" s="33" t="str">
        <f t="shared" si="12"/>
        <v/>
      </c>
      <c r="Q130" s="33" t="str">
        <f t="shared" si="10"/>
        <v/>
      </c>
      <c r="R130" s="101"/>
      <c r="S130" s="32" t="str">
        <f>IF(M130="","",PARAMETER!C135&amp;": "&amp;PARAMETER!E135&amp;" ("&amp;PARAMETER!D135&amp;")")</f>
        <v>DIN EN ISO 15586: 2004-02 (E 4)</v>
      </c>
      <c r="T130" s="32" t="str">
        <f>IF(R130&lt;&gt;"",R130,IF(N130,LEFT(PARAMETER!C135,9)&amp;"-"&amp;PARAMETER!D135&amp;Q130&amp;": "&amp;'DAkkS Transfer'!M130,S130))</f>
        <v>DIN EN ISO 15586: 2004-02 (E 4)</v>
      </c>
      <c r="U130" s="33" t="str">
        <f>IF(H130="","",MAX(U$9:U129)+1)</f>
        <v/>
      </c>
      <c r="V130" s="32" t="str">
        <f>IF(G130=PARAMETER!Q$9,PARAMETER!B135&amp;" - "&amp;AD$62,"")</f>
        <v/>
      </c>
      <c r="W130" s="32" t="str">
        <f>IF(H130="x",PARAMETER!B135,W129)</f>
        <v>2. Anionen, Kationen und Elemente</v>
      </c>
      <c r="X130" s="33" t="b">
        <f>ISNUMBER(PARAMETER!K135)</f>
        <v>1</v>
      </c>
    </row>
    <row r="131" spans="1:24" s="26" customFormat="1" ht="15.75" customHeight="1" x14ac:dyDescent="0.25">
      <c r="A131" s="77">
        <v>122</v>
      </c>
      <c r="B131" s="34" t="str">
        <f>IF(H131="S",V131,IF(H131="","",IF(PARAMETER!B136='DAkkS Transfer'!W130,"",'DAkkS Transfer'!W131)))</f>
        <v/>
      </c>
      <c r="C131" s="35" t="str">
        <f t="shared" si="13"/>
        <v>DIN EN ISO 11885: 2009-09 (E 22)</v>
      </c>
      <c r="D131" s="29" t="str">
        <f>IF(PARAMETER!F136="","",PARAMETER!F136)</f>
        <v/>
      </c>
      <c r="E131" s="29" t="str">
        <f>IF(PARAMETER!G136="","",PARAMETER!G136)</f>
        <v/>
      </c>
      <c r="F131" s="36" t="str">
        <f>IF(PARAMETER!H136="","",PARAMETER!H136)</f>
        <v/>
      </c>
      <c r="G131" s="28" t="str">
        <f>IF(PARAMETER!I136="","",PARAMETER!I136)</f>
        <v/>
      </c>
      <c r="H131" s="29" t="str">
        <f>IF(PARAMETER!J136="","",PARAMETER!J136)</f>
        <v/>
      </c>
      <c r="M131" s="32" t="str">
        <f>IF(PARAMETER!E136="","",PARAMETER!E136)</f>
        <v>2009-09</v>
      </c>
      <c r="N131" s="32" t="b">
        <f>IF(LEFT(PARAMETER!C136,6)=$AE$51,TRUE,FALSE)</f>
        <v>0</v>
      </c>
      <c r="O131" s="33" t="str">
        <f t="shared" si="11"/>
        <v/>
      </c>
      <c r="P131" s="33" t="str">
        <f t="shared" si="12"/>
        <v/>
      </c>
      <c r="Q131" s="33" t="str">
        <f t="shared" si="10"/>
        <v/>
      </c>
      <c r="R131" s="101"/>
      <c r="S131" s="32" t="str">
        <f>IF(M131="","",PARAMETER!C136&amp;": "&amp;PARAMETER!E136&amp;" ("&amp;PARAMETER!D136&amp;")")</f>
        <v>DIN EN ISO 11885: 2009-09 (E 22)</v>
      </c>
      <c r="T131" s="32" t="str">
        <f>IF(R131&lt;&gt;"",R131,IF(N131,LEFT(PARAMETER!C136,9)&amp;"-"&amp;PARAMETER!D136&amp;Q131&amp;": "&amp;'DAkkS Transfer'!M131,S131))</f>
        <v>DIN EN ISO 11885: 2009-09 (E 22)</v>
      </c>
      <c r="U131" s="33" t="str">
        <f>IF(H131="","",MAX(U$9:U130)+1)</f>
        <v/>
      </c>
      <c r="V131" s="32" t="str">
        <f>IF(G131=PARAMETER!Q$9,PARAMETER!B136&amp;" - "&amp;AD$62,"")</f>
        <v/>
      </c>
      <c r="W131" s="32" t="str">
        <f>IF(H131="x",PARAMETER!B136,W130)</f>
        <v>2. Anionen, Kationen und Elemente</v>
      </c>
      <c r="X131" s="33" t="b">
        <f>ISNUMBER(PARAMETER!K136)</f>
        <v>1</v>
      </c>
    </row>
    <row r="132" spans="1:24" s="26" customFormat="1" ht="15.75" customHeight="1" x14ac:dyDescent="0.25">
      <c r="A132" s="77">
        <v>123</v>
      </c>
      <c r="B132" s="34" t="str">
        <f>IF(H132="S",V132,IF(H132="","",IF(PARAMETER!B137='DAkkS Transfer'!W131,"",'DAkkS Transfer'!W132)))</f>
        <v/>
      </c>
      <c r="C132" s="35" t="str">
        <f t="shared" si="13"/>
        <v>DIN 38406-E 24: 1993-03</v>
      </c>
      <c r="D132" s="29" t="str">
        <f>IF(PARAMETER!F137="","",PARAMETER!F137)</f>
        <v/>
      </c>
      <c r="E132" s="29" t="str">
        <f>IF(PARAMETER!G137="","",PARAMETER!G137)</f>
        <v/>
      </c>
      <c r="F132" s="36" t="str">
        <f>IF(PARAMETER!H137="","",PARAMETER!H137)</f>
        <v/>
      </c>
      <c r="G132" s="28" t="str">
        <f>IF(PARAMETER!I137="","",PARAMETER!I137)</f>
        <v/>
      </c>
      <c r="H132" s="29" t="str">
        <f>IF(PARAMETER!J137="","",PARAMETER!J137)</f>
        <v/>
      </c>
      <c r="M132" s="32" t="str">
        <f>IF(PARAMETER!E137="","",PARAMETER!E137)</f>
        <v>1993-03</v>
      </c>
      <c r="N132" s="32" t="b">
        <f>IF(LEFT(PARAMETER!C137,6)=$AE$51,TRUE,FALSE)</f>
        <v>1</v>
      </c>
      <c r="O132" s="33">
        <f t="shared" si="11"/>
        <v>19</v>
      </c>
      <c r="P132" s="33">
        <f t="shared" si="12"/>
        <v>13</v>
      </c>
      <c r="Q132" s="33" t="str">
        <f t="shared" si="10"/>
        <v/>
      </c>
      <c r="R132" s="101"/>
      <c r="S132" s="32" t="str">
        <f>IF(M132="","",PARAMETER!C137&amp;": "&amp;PARAMETER!E137&amp;" ("&amp;PARAMETER!D137&amp;")")</f>
        <v>DIN 38406-24: 1993-03 (E 24)</v>
      </c>
      <c r="T132" s="32" t="str">
        <f>IF(R132&lt;&gt;"",R132,IF(N132,LEFT(PARAMETER!C137,9)&amp;"-"&amp;PARAMETER!D137&amp;Q132&amp;": "&amp;'DAkkS Transfer'!M132,S132))</f>
        <v>DIN 38406-E 24: 1993-03</v>
      </c>
      <c r="U132" s="33" t="str">
        <f>IF(H132="","",MAX(U$9:U131)+1)</f>
        <v/>
      </c>
      <c r="V132" s="32" t="str">
        <f>IF(G132=PARAMETER!Q$9,PARAMETER!B137&amp;" - "&amp;AD$62,"")</f>
        <v/>
      </c>
      <c r="W132" s="32" t="str">
        <f>IF(H132="x",PARAMETER!B137,W131)</f>
        <v>2. Anionen, Kationen und Elemente</v>
      </c>
      <c r="X132" s="33" t="b">
        <f>ISNUMBER(PARAMETER!K137)</f>
        <v>1</v>
      </c>
    </row>
    <row r="133" spans="1:24" s="26" customFormat="1" ht="15.75" customHeight="1" x14ac:dyDescent="0.25">
      <c r="A133" s="77">
        <v>124</v>
      </c>
      <c r="B133" s="34" t="str">
        <f>IF(H133="S",V133,IF(H133="","",IF(PARAMETER!B138='DAkkS Transfer'!W132,"",'DAkkS Transfer'!W133)))</f>
        <v/>
      </c>
      <c r="C133" s="35" t="str">
        <f t="shared" ref="C133:C163" si="14">T133</f>
        <v>DIN EN ISO 17294-2: 2017-01 (E 29)</v>
      </c>
      <c r="D133" s="29" t="str">
        <f>IF(PARAMETER!F138="","",PARAMETER!F138)</f>
        <v/>
      </c>
      <c r="E133" s="29" t="str">
        <f>IF(PARAMETER!G138="","",PARAMETER!G138)</f>
        <v/>
      </c>
      <c r="F133" s="36" t="str">
        <f>IF(PARAMETER!H138="","",PARAMETER!H138)</f>
        <v/>
      </c>
      <c r="G133" s="28" t="str">
        <f>IF(PARAMETER!I138="","",PARAMETER!I138)</f>
        <v/>
      </c>
      <c r="H133" s="29" t="str">
        <f>IF(PARAMETER!J138="","",PARAMETER!J138)</f>
        <v/>
      </c>
      <c r="M133" s="32" t="str">
        <f>IF(PARAMETER!E138="","",PARAMETER!E138)</f>
        <v>2017-01</v>
      </c>
      <c r="N133" s="32" t="b">
        <f>IF(LEFT(PARAMETER!C138,6)=$AE$51,TRUE,FALSE)</f>
        <v>0</v>
      </c>
      <c r="O133" s="33" t="str">
        <f t="shared" si="11"/>
        <v/>
      </c>
      <c r="P133" s="33" t="str">
        <f t="shared" si="12"/>
        <v/>
      </c>
      <c r="Q133" s="33" t="str">
        <f t="shared" si="10"/>
        <v/>
      </c>
      <c r="R133" s="101"/>
      <c r="S133" s="32" t="str">
        <f>IF(M133="","",PARAMETER!C138&amp;": "&amp;PARAMETER!E138&amp;" ("&amp;PARAMETER!D138&amp;")")</f>
        <v>DIN EN ISO 17294-2: 2017-01 (E 29)</v>
      </c>
      <c r="T133" s="32" t="str">
        <f>IF(R133&lt;&gt;"",R133,IF(N133,LEFT(PARAMETER!C138,9)&amp;"-"&amp;PARAMETER!D138&amp;Q133&amp;": "&amp;'DAkkS Transfer'!M133,S133))</f>
        <v>DIN EN ISO 17294-2: 2017-01 (E 29)</v>
      </c>
      <c r="U133" s="33" t="str">
        <f>IF(H133="","",MAX(U$9:U132)+1)</f>
        <v/>
      </c>
      <c r="V133" s="32" t="str">
        <f>IF(G133=PARAMETER!Q$9,PARAMETER!B138&amp;" - "&amp;AD$62,"")</f>
        <v/>
      </c>
      <c r="W133" s="32" t="str">
        <f>IF(H133="x",PARAMETER!B138,W132)</f>
        <v>2. Anionen, Kationen und Elemente</v>
      </c>
      <c r="X133" s="33" t="b">
        <f>ISNUMBER(PARAMETER!K138)</f>
        <v>1</v>
      </c>
    </row>
    <row r="134" spans="1:24" s="26" customFormat="1" ht="15.75" customHeight="1" x14ac:dyDescent="0.25">
      <c r="A134" s="77">
        <v>125</v>
      </c>
      <c r="B134" s="34" t="str">
        <f>IF(H134="S",V134,IF(H134="","",IF(PARAMETER!B139='DAkkS Transfer'!W133,"",'DAkkS Transfer'!W134)))</f>
        <v/>
      </c>
      <c r="C134" s="35" t="str">
        <f t="shared" si="14"/>
        <v>DIN EN ISO 17294-2: 2024-12 (E 29)</v>
      </c>
      <c r="D134" s="29" t="str">
        <f>IF(PARAMETER!F139="","",PARAMETER!F139)</f>
        <v/>
      </c>
      <c r="E134" s="29" t="str">
        <f>IF(PARAMETER!G139="","",PARAMETER!G139)</f>
        <v/>
      </c>
      <c r="F134" s="36" t="str">
        <f>IF(PARAMETER!H139="","",PARAMETER!H139)</f>
        <v/>
      </c>
      <c r="G134" s="28" t="str">
        <f>IF(PARAMETER!I139="","",PARAMETER!I139)</f>
        <v/>
      </c>
      <c r="H134" s="29" t="str">
        <f>IF(PARAMETER!J139="","",PARAMETER!J139)</f>
        <v/>
      </c>
      <c r="M134" s="32" t="str">
        <f>IF(PARAMETER!E139="","",PARAMETER!E139)</f>
        <v>2024-12</v>
      </c>
      <c r="N134" s="32" t="b">
        <f>IF(LEFT(PARAMETER!C139,6)=$AE$51,TRUE,FALSE)</f>
        <v>0</v>
      </c>
      <c r="O134" s="33" t="str">
        <f t="shared" si="11"/>
        <v/>
      </c>
      <c r="P134" s="33" t="str">
        <f t="shared" si="12"/>
        <v/>
      </c>
      <c r="Q134" s="33" t="str">
        <f t="shared" si="10"/>
        <v/>
      </c>
      <c r="R134" s="101"/>
      <c r="S134" s="32" t="str">
        <f>IF(M134="","",PARAMETER!C139&amp;": "&amp;PARAMETER!E139&amp;" ("&amp;PARAMETER!D139&amp;")")</f>
        <v>DIN EN ISO 17294-2: 2024-12 (E 29)</v>
      </c>
      <c r="T134" s="32" t="str">
        <f>IF(R134&lt;&gt;"",R134,IF(N134,LEFT(PARAMETER!C139,9)&amp;"-"&amp;PARAMETER!D139&amp;Q134&amp;": "&amp;'DAkkS Transfer'!M134,S134))</f>
        <v>DIN EN ISO 17294-2: 2024-12 (E 29)</v>
      </c>
      <c r="U134" s="33" t="str">
        <f>IF(H134="","",MAX(U$9:U133)+1)</f>
        <v/>
      </c>
      <c r="V134" s="32" t="str">
        <f>IF(G134=PARAMETER!Q$9,PARAMETER!B139&amp;" - "&amp;AD$62,"")</f>
        <v/>
      </c>
      <c r="W134" s="32" t="str">
        <f>IF(H134="x",PARAMETER!B139,W133)</f>
        <v>2. Anionen, Kationen und Elemente</v>
      </c>
      <c r="X134" s="33" t="b">
        <f>ISNUMBER(PARAMETER!K139)</f>
        <v>0</v>
      </c>
    </row>
    <row r="135" spans="1:24" s="26" customFormat="1" ht="15.75" customHeight="1" x14ac:dyDescent="0.25">
      <c r="A135" s="77">
        <v>126</v>
      </c>
      <c r="B135" s="34" t="str">
        <f>IF(H135="S",V135,IF(H135="","",IF(PARAMETER!B140='DAkkS Transfer'!W134,"",'DAkkS Transfer'!W135)))</f>
        <v/>
      </c>
      <c r="C135" s="35" t="str">
        <f t="shared" si="14"/>
        <v>DIN EN ISO 15586: 2004-02 (E 4)</v>
      </c>
      <c r="D135" s="29" t="str">
        <f>IF(PARAMETER!F140="","",PARAMETER!F140)</f>
        <v/>
      </c>
      <c r="E135" s="29" t="str">
        <f>IF(PARAMETER!G140="","",PARAMETER!G140)</f>
        <v/>
      </c>
      <c r="F135" s="36" t="str">
        <f>IF(PARAMETER!H140="","",PARAMETER!H140)</f>
        <v/>
      </c>
      <c r="G135" s="28" t="str">
        <f>IF(PARAMETER!I140="","",PARAMETER!I140)</f>
        <v/>
      </c>
      <c r="H135" s="29" t="str">
        <f>IF(PARAMETER!J140="","",PARAMETER!J140)</f>
        <v/>
      </c>
      <c r="M135" s="32" t="str">
        <f>IF(PARAMETER!E140="","",PARAMETER!E140)</f>
        <v>2004-02</v>
      </c>
      <c r="N135" s="32" t="b">
        <f>IF(LEFT(PARAMETER!C140,6)=$AE$51,TRUE,FALSE)</f>
        <v>0</v>
      </c>
      <c r="O135" s="33" t="str">
        <f t="shared" si="11"/>
        <v/>
      </c>
      <c r="P135" s="33" t="str">
        <f t="shared" si="12"/>
        <v/>
      </c>
      <c r="Q135" s="33" t="str">
        <f t="shared" si="10"/>
        <v/>
      </c>
      <c r="R135" s="101"/>
      <c r="S135" s="32" t="str">
        <f>IF(M135="","",PARAMETER!C140&amp;": "&amp;PARAMETER!E140&amp;" ("&amp;PARAMETER!D140&amp;")")</f>
        <v>DIN EN ISO 15586: 2004-02 (E 4)</v>
      </c>
      <c r="T135" s="32" t="str">
        <f>IF(R135&lt;&gt;"",R135,IF(N135,LEFT(PARAMETER!C140,9)&amp;"-"&amp;PARAMETER!D140&amp;Q135&amp;": "&amp;'DAkkS Transfer'!M135,S135))</f>
        <v>DIN EN ISO 15586: 2004-02 (E 4)</v>
      </c>
      <c r="U135" s="33" t="str">
        <f>IF(H135="","",MAX(U$9:U134)+1)</f>
        <v/>
      </c>
      <c r="V135" s="32" t="str">
        <f>IF(G135=PARAMETER!Q$9,PARAMETER!B140&amp;" - "&amp;AD$62,"")</f>
        <v/>
      </c>
      <c r="W135" s="32" t="str">
        <f>IF(H135="x",PARAMETER!B140,W134)</f>
        <v>2. Anionen, Kationen und Elemente</v>
      </c>
      <c r="X135" s="33" t="b">
        <f>ISNUMBER(PARAMETER!K140)</f>
        <v>1</v>
      </c>
    </row>
    <row r="136" spans="1:24" s="26" customFormat="1" ht="15.75" customHeight="1" x14ac:dyDescent="0.25">
      <c r="A136" s="77">
        <v>127</v>
      </c>
      <c r="B136" s="34" t="str">
        <f>IF(H136="S",V136,IF(H136="","",IF(PARAMETER!B141='DAkkS Transfer'!W135,"",'DAkkS Transfer'!W136)))</f>
        <v/>
      </c>
      <c r="C136" s="35" t="str">
        <f t="shared" si="14"/>
        <v>DIN EN ISO 11885: 2009-09 (E 22)</v>
      </c>
      <c r="D136" s="29" t="str">
        <f>IF(PARAMETER!F141="","",PARAMETER!F141)</f>
        <v/>
      </c>
      <c r="E136" s="29" t="str">
        <f>IF(PARAMETER!G141="","",PARAMETER!G141)</f>
        <v/>
      </c>
      <c r="F136" s="36" t="str">
        <f>IF(PARAMETER!H141="","",PARAMETER!H141)</f>
        <v/>
      </c>
      <c r="G136" s="28" t="str">
        <f>IF(PARAMETER!I141="","",PARAMETER!I141)</f>
        <v/>
      </c>
      <c r="H136" s="29" t="str">
        <f>IF(PARAMETER!J141="","",PARAMETER!J141)</f>
        <v/>
      </c>
      <c r="M136" s="32" t="str">
        <f>IF(PARAMETER!E141="","",PARAMETER!E141)</f>
        <v>2009-09</v>
      </c>
      <c r="N136" s="32" t="b">
        <f>IF(LEFT(PARAMETER!C141,6)=$AE$51,TRUE,FALSE)</f>
        <v>0</v>
      </c>
      <c r="O136" s="33" t="str">
        <f t="shared" si="11"/>
        <v/>
      </c>
      <c r="P136" s="33" t="str">
        <f t="shared" si="12"/>
        <v/>
      </c>
      <c r="Q136" s="33" t="str">
        <f t="shared" si="10"/>
        <v/>
      </c>
      <c r="R136" s="101"/>
      <c r="S136" s="32" t="str">
        <f>IF(M136="","",PARAMETER!C141&amp;": "&amp;PARAMETER!E141&amp;" ("&amp;PARAMETER!D141&amp;")")</f>
        <v>DIN EN ISO 11885: 2009-09 (E 22)</v>
      </c>
      <c r="T136" s="32" t="str">
        <f>IF(R136&lt;&gt;"",R136,IF(N136,LEFT(PARAMETER!C141,9)&amp;"-"&amp;PARAMETER!D141&amp;Q136&amp;": "&amp;'DAkkS Transfer'!M136,S136))</f>
        <v>DIN EN ISO 11885: 2009-09 (E 22)</v>
      </c>
      <c r="U136" s="33" t="str">
        <f>IF(H136="","",MAX(U$9:U135)+1)</f>
        <v/>
      </c>
      <c r="V136" s="32" t="str">
        <f>IF(G136=PARAMETER!Q$9,PARAMETER!B141&amp;" - "&amp;AD$62,"")</f>
        <v/>
      </c>
      <c r="W136" s="32" t="str">
        <f>IF(H136="x",PARAMETER!B141,W135)</f>
        <v>2. Anionen, Kationen und Elemente</v>
      </c>
      <c r="X136" s="33" t="b">
        <f>ISNUMBER(PARAMETER!K141)</f>
        <v>1</v>
      </c>
    </row>
    <row r="137" spans="1:24" s="26" customFormat="1" ht="15.75" customHeight="1" x14ac:dyDescent="0.25">
      <c r="A137" s="77">
        <v>128</v>
      </c>
      <c r="B137" s="34" t="str">
        <f>IF(H137="S",V137,IF(H137="","",IF(PARAMETER!B142='DAkkS Transfer'!W136,"",'DAkkS Transfer'!W137)))</f>
        <v/>
      </c>
      <c r="C137" s="35" t="str">
        <f t="shared" si="14"/>
        <v>DIN EN ISO 17294-2: 2017-01 (E 29)</v>
      </c>
      <c r="D137" s="29" t="str">
        <f>IF(PARAMETER!F142="","",PARAMETER!F142)</f>
        <v/>
      </c>
      <c r="E137" s="29" t="str">
        <f>IF(PARAMETER!G142="","",PARAMETER!G142)</f>
        <v/>
      </c>
      <c r="F137" s="36" t="str">
        <f>IF(PARAMETER!H142="","",PARAMETER!H142)</f>
        <v/>
      </c>
      <c r="G137" s="28" t="str">
        <f>IF(PARAMETER!I142="","",PARAMETER!I142)</f>
        <v/>
      </c>
      <c r="H137" s="29" t="str">
        <f>IF(PARAMETER!J142="","",PARAMETER!J142)</f>
        <v/>
      </c>
      <c r="M137" s="32" t="str">
        <f>IF(PARAMETER!E142="","",PARAMETER!E142)</f>
        <v>2017-01</v>
      </c>
      <c r="N137" s="32" t="b">
        <f>IF(LEFT(PARAMETER!C142,6)=$AE$51,TRUE,FALSE)</f>
        <v>0</v>
      </c>
      <c r="O137" s="33" t="str">
        <f t="shared" si="11"/>
        <v/>
      </c>
      <c r="P137" s="33" t="str">
        <f t="shared" si="12"/>
        <v/>
      </c>
      <c r="Q137" s="33" t="str">
        <f t="shared" ref="Q137:Q200" si="15">IF(N137,IF(P137&gt;O137,MID(S137,O137,(P137-O137)),""),"")</f>
        <v/>
      </c>
      <c r="R137" s="101"/>
      <c r="S137" s="32" t="str">
        <f>IF(M137="","",PARAMETER!C142&amp;": "&amp;PARAMETER!E142&amp;" ("&amp;PARAMETER!D142&amp;")")</f>
        <v>DIN EN ISO 17294-2: 2017-01 (E 29)</v>
      </c>
      <c r="T137" s="32" t="str">
        <f>IF(R137&lt;&gt;"",R137,IF(N137,LEFT(PARAMETER!C142,9)&amp;"-"&amp;PARAMETER!D142&amp;Q137&amp;": "&amp;'DAkkS Transfer'!M137,S137))</f>
        <v>DIN EN ISO 17294-2: 2017-01 (E 29)</v>
      </c>
      <c r="U137" s="33" t="str">
        <f>IF(H137="","",MAX(U$9:U136)+1)</f>
        <v/>
      </c>
      <c r="V137" s="32" t="str">
        <f>IF(G137=PARAMETER!Q$9,PARAMETER!B142&amp;" - "&amp;AD$62,"")</f>
        <v/>
      </c>
      <c r="W137" s="32" t="str">
        <f>IF(H137="x",PARAMETER!B142,W136)</f>
        <v>2. Anionen, Kationen und Elemente</v>
      </c>
      <c r="X137" s="33" t="b">
        <f>ISNUMBER(PARAMETER!K142)</f>
        <v>1</v>
      </c>
    </row>
    <row r="138" spans="1:24" s="26" customFormat="1" ht="15.75" customHeight="1" x14ac:dyDescent="0.25">
      <c r="A138" s="77">
        <v>129</v>
      </c>
      <c r="B138" s="34" t="str">
        <f>IF(H138="S",V138,IF(H138="","",IF(PARAMETER!B143='DAkkS Transfer'!W137,"",'DAkkS Transfer'!W138)))</f>
        <v/>
      </c>
      <c r="C138" s="35" t="str">
        <f t="shared" si="14"/>
        <v>DIN EN ISO 17294-2: 2024-12 (E 29)</v>
      </c>
      <c r="D138" s="29" t="str">
        <f>IF(PARAMETER!F143="","",PARAMETER!F143)</f>
        <v/>
      </c>
      <c r="E138" s="29" t="str">
        <f>IF(PARAMETER!G143="","",PARAMETER!G143)</f>
        <v/>
      </c>
      <c r="F138" s="36" t="str">
        <f>IF(PARAMETER!H143="","",PARAMETER!H143)</f>
        <v/>
      </c>
      <c r="G138" s="28" t="str">
        <f>IF(PARAMETER!I143="","",PARAMETER!I143)</f>
        <v/>
      </c>
      <c r="H138" s="29" t="str">
        <f>IF(PARAMETER!J143="","",PARAMETER!J143)</f>
        <v/>
      </c>
      <c r="M138" s="32" t="str">
        <f>IF(PARAMETER!E143="","",PARAMETER!E143)</f>
        <v>2024-12</v>
      </c>
      <c r="N138" s="32" t="b">
        <f>IF(LEFT(PARAMETER!C143,6)=$AE$51,TRUE,FALSE)</f>
        <v>0</v>
      </c>
      <c r="O138" s="33" t="str">
        <f t="shared" si="11"/>
        <v/>
      </c>
      <c r="P138" s="33" t="str">
        <f t="shared" si="12"/>
        <v/>
      </c>
      <c r="Q138" s="33" t="str">
        <f t="shared" si="15"/>
        <v/>
      </c>
      <c r="R138" s="101"/>
      <c r="S138" s="32" t="str">
        <f>IF(M138="","",PARAMETER!C143&amp;": "&amp;PARAMETER!E143&amp;" ("&amp;PARAMETER!D143&amp;")")</f>
        <v>DIN EN ISO 17294-2: 2024-12 (E 29)</v>
      </c>
      <c r="T138" s="32" t="str">
        <f>IF(R138&lt;&gt;"",R138,IF(N138,LEFT(PARAMETER!C143,9)&amp;"-"&amp;PARAMETER!D143&amp;Q138&amp;": "&amp;'DAkkS Transfer'!M138,S138))</f>
        <v>DIN EN ISO 17294-2: 2024-12 (E 29)</v>
      </c>
      <c r="U138" s="33" t="str">
        <f>IF(H138="","",MAX(U$9:U137)+1)</f>
        <v/>
      </c>
      <c r="V138" s="32" t="str">
        <f>IF(G138=PARAMETER!Q$9,PARAMETER!B143&amp;" - "&amp;AD$62,"")</f>
        <v/>
      </c>
      <c r="W138" s="32" t="str">
        <f>IF(H138="x",PARAMETER!B143,W137)</f>
        <v>2. Anionen, Kationen und Elemente</v>
      </c>
      <c r="X138" s="33" t="b">
        <f>ISNUMBER(PARAMETER!K143)</f>
        <v>0</v>
      </c>
    </row>
    <row r="139" spans="1:24" s="26" customFormat="1" ht="15.75" customHeight="1" x14ac:dyDescent="0.25">
      <c r="A139" s="77">
        <v>130</v>
      </c>
      <c r="B139" s="34" t="str">
        <f>IF(H139="S",V139,IF(H139="","",IF(PARAMETER!B144='DAkkS Transfer'!W138,"",'DAkkS Transfer'!W139)))</f>
        <v/>
      </c>
      <c r="C139" s="35" t="str">
        <f t="shared" si="14"/>
        <v>DIN 38406-E 32: 2000-05</v>
      </c>
      <c r="D139" s="29" t="str">
        <f>IF(PARAMETER!F144="","",PARAMETER!F144)</f>
        <v/>
      </c>
      <c r="E139" s="29" t="str">
        <f>IF(PARAMETER!G144="","",PARAMETER!G144)</f>
        <v/>
      </c>
      <c r="F139" s="36" t="str">
        <f>IF(PARAMETER!H144="","",PARAMETER!H144)</f>
        <v/>
      </c>
      <c r="G139" s="28" t="str">
        <f>IF(PARAMETER!I144="","",PARAMETER!I144)</f>
        <v/>
      </c>
      <c r="H139" s="29" t="str">
        <f>IF(PARAMETER!J144="","",PARAMETER!J144)</f>
        <v/>
      </c>
      <c r="M139" s="32" t="str">
        <f>IF(PARAMETER!E144="","",PARAMETER!E144)</f>
        <v>2000-05</v>
      </c>
      <c r="N139" s="32" t="b">
        <f>IF(LEFT(PARAMETER!C144,6)=$AE$51,TRUE,FALSE)</f>
        <v>1</v>
      </c>
      <c r="O139" s="33">
        <f t="shared" si="11"/>
        <v>19</v>
      </c>
      <c r="P139" s="33">
        <f t="shared" si="12"/>
        <v>13</v>
      </c>
      <c r="Q139" s="33" t="str">
        <f t="shared" si="15"/>
        <v/>
      </c>
      <c r="R139" s="101"/>
      <c r="S139" s="32" t="str">
        <f>IF(M139="","",PARAMETER!C144&amp;": "&amp;PARAMETER!E144&amp;" ("&amp;PARAMETER!D144&amp;")")</f>
        <v>DIN 38406-32: 2000-05 (E 32)</v>
      </c>
      <c r="T139" s="32" t="str">
        <f>IF(R139&lt;&gt;"",R139,IF(N139,LEFT(PARAMETER!C144,9)&amp;"-"&amp;PARAMETER!D144&amp;Q139&amp;": "&amp;'DAkkS Transfer'!M139,S139))</f>
        <v>DIN 38406-E 32: 2000-05</v>
      </c>
      <c r="U139" s="33" t="str">
        <f>IF(H139="","",MAX(U$9:U138)+1)</f>
        <v/>
      </c>
      <c r="V139" s="32" t="str">
        <f>IF(G139=PARAMETER!Q$9,PARAMETER!B144&amp;" - "&amp;AD$62,"")</f>
        <v/>
      </c>
      <c r="W139" s="32" t="str">
        <f>IF(H139="x",PARAMETER!B144,W138)</f>
        <v>2. Anionen, Kationen und Elemente</v>
      </c>
      <c r="X139" s="33" t="b">
        <f>ISNUMBER(PARAMETER!K144)</f>
        <v>1</v>
      </c>
    </row>
    <row r="140" spans="1:24" s="26" customFormat="1" ht="15.75" customHeight="1" x14ac:dyDescent="0.25">
      <c r="A140" s="77">
        <v>131</v>
      </c>
      <c r="B140" s="34" t="str">
        <f>IF(H140="S",V140,IF(H140="","",IF(PARAMETER!B145='DAkkS Transfer'!W139,"",'DAkkS Transfer'!W140)))</f>
        <v/>
      </c>
      <c r="C140" s="35" t="str">
        <f t="shared" si="14"/>
        <v>DIN 38406-E 1: 1983-05</v>
      </c>
      <c r="D140" s="29" t="str">
        <f>IF(PARAMETER!F145="","",PARAMETER!F145)</f>
        <v/>
      </c>
      <c r="E140" s="29" t="str">
        <f>IF(PARAMETER!G145="","",PARAMETER!G145)</f>
        <v/>
      </c>
      <c r="F140" s="36" t="str">
        <f>IF(PARAMETER!H145="","",PARAMETER!H145)</f>
        <v/>
      </c>
      <c r="G140" s="28" t="str">
        <f>IF(PARAMETER!I145="","",PARAMETER!I145)</f>
        <v/>
      </c>
      <c r="H140" s="29" t="str">
        <f>IF(PARAMETER!J145="","",PARAMETER!J145)</f>
        <v/>
      </c>
      <c r="M140" s="32" t="str">
        <f>IF(PARAMETER!E145="","",PARAMETER!E145)</f>
        <v>1983-05</v>
      </c>
      <c r="N140" s="32" t="b">
        <f>IF(LEFT(PARAMETER!C145,6)=$AE$51,TRUE,FALSE)</f>
        <v>1</v>
      </c>
      <c r="O140" s="33">
        <f t="shared" si="11"/>
        <v>18</v>
      </c>
      <c r="P140" s="33">
        <f t="shared" si="12"/>
        <v>12</v>
      </c>
      <c r="Q140" s="33" t="str">
        <f t="shared" si="15"/>
        <v/>
      </c>
      <c r="R140" s="101"/>
      <c r="S140" s="32" t="str">
        <f>IF(M140="","",PARAMETER!C145&amp;": "&amp;PARAMETER!E145&amp;" ("&amp;PARAMETER!D145&amp;")")</f>
        <v>DIN 38406-1: 1983-05 (E 1)</v>
      </c>
      <c r="T140" s="32" t="str">
        <f>IF(R140&lt;&gt;"",R140,IF(N140,LEFT(PARAMETER!C145,9)&amp;"-"&amp;PARAMETER!D145&amp;Q140&amp;": "&amp;'DAkkS Transfer'!M140,S140))</f>
        <v>DIN 38406-E 1: 1983-05</v>
      </c>
      <c r="U140" s="33" t="str">
        <f>IF(H140="","",MAX(U$9:U139)+1)</f>
        <v/>
      </c>
      <c r="V140" s="32" t="str">
        <f>IF(G140=PARAMETER!Q$9,PARAMETER!B145&amp;" - "&amp;AD$62,"")</f>
        <v/>
      </c>
      <c r="W140" s="32" t="str">
        <f>IF(H140="x",PARAMETER!B145,W139)</f>
        <v>2. Anionen, Kationen und Elemente</v>
      </c>
      <c r="X140" s="33" t="b">
        <f>ISNUMBER(PARAMETER!K145)</f>
        <v>0</v>
      </c>
    </row>
    <row r="141" spans="1:24" s="26" customFormat="1" ht="15.75" customHeight="1" x14ac:dyDescent="0.25">
      <c r="A141" s="77">
        <v>132</v>
      </c>
      <c r="B141" s="34" t="str">
        <f>IF(H141="S",V141,IF(H141="","",IF(PARAMETER!B146='DAkkS Transfer'!W140,"",'DAkkS Transfer'!W141)))</f>
        <v/>
      </c>
      <c r="C141" s="35" t="str">
        <f t="shared" si="14"/>
        <v>DIN EN ISO 15586: 2004-02 (E 4)</v>
      </c>
      <c r="D141" s="29" t="str">
        <f>IF(PARAMETER!F146="","",PARAMETER!F146)</f>
        <v/>
      </c>
      <c r="E141" s="29" t="str">
        <f>IF(PARAMETER!G146="","",PARAMETER!G146)</f>
        <v/>
      </c>
      <c r="F141" s="36" t="str">
        <f>IF(PARAMETER!H146="","",PARAMETER!H146)</f>
        <v/>
      </c>
      <c r="G141" s="28" t="str">
        <f>IF(PARAMETER!I146="","",PARAMETER!I146)</f>
        <v/>
      </c>
      <c r="H141" s="29" t="str">
        <f>IF(PARAMETER!J146="","",PARAMETER!J146)</f>
        <v/>
      </c>
      <c r="M141" s="32" t="str">
        <f>IF(PARAMETER!E146="","",PARAMETER!E146)</f>
        <v>2004-02</v>
      </c>
      <c r="N141" s="32" t="b">
        <f>IF(LEFT(PARAMETER!C146,6)=$AE$51,TRUE,FALSE)</f>
        <v>0</v>
      </c>
      <c r="O141" s="33" t="str">
        <f t="shared" si="11"/>
        <v/>
      </c>
      <c r="P141" s="33" t="str">
        <f t="shared" si="12"/>
        <v/>
      </c>
      <c r="Q141" s="33" t="str">
        <f t="shared" si="15"/>
        <v/>
      </c>
      <c r="R141" s="101"/>
      <c r="S141" s="32" t="str">
        <f>IF(M141="","",PARAMETER!C146&amp;": "&amp;PARAMETER!E146&amp;" ("&amp;PARAMETER!D146&amp;")")</f>
        <v>DIN EN ISO 15586: 2004-02 (E 4)</v>
      </c>
      <c r="T141" s="32" t="str">
        <f>IF(R141&lt;&gt;"",R141,IF(N141,LEFT(PARAMETER!C146,9)&amp;"-"&amp;PARAMETER!D146&amp;Q141&amp;": "&amp;'DAkkS Transfer'!M141,S141))</f>
        <v>DIN EN ISO 15586: 2004-02 (E 4)</v>
      </c>
      <c r="U141" s="33" t="str">
        <f>IF(H141="","",MAX(U$9:U140)+1)</f>
        <v/>
      </c>
      <c r="V141" s="32" t="str">
        <f>IF(G141=PARAMETER!Q$9,PARAMETER!B146&amp;" - "&amp;AD$62,"")</f>
        <v/>
      </c>
      <c r="W141" s="32" t="str">
        <f>IF(H141="x",PARAMETER!B146,W140)</f>
        <v>2. Anionen, Kationen und Elemente</v>
      </c>
      <c r="X141" s="33" t="b">
        <f>ISNUMBER(PARAMETER!K146)</f>
        <v>1</v>
      </c>
    </row>
    <row r="142" spans="1:24" s="26" customFormat="1" ht="15.75" customHeight="1" x14ac:dyDescent="0.25">
      <c r="A142" s="77">
        <v>133</v>
      </c>
      <c r="B142" s="34" t="str">
        <f>IF(H142="S",V142,IF(H142="","",IF(PARAMETER!B147='DAkkS Transfer'!W141,"",'DAkkS Transfer'!W142)))</f>
        <v/>
      </c>
      <c r="C142" s="35" t="str">
        <f t="shared" si="14"/>
        <v>DIN 38406-E 7: 1991-09</v>
      </c>
      <c r="D142" s="29" t="str">
        <f>IF(PARAMETER!F147="","",PARAMETER!F147)</f>
        <v/>
      </c>
      <c r="E142" s="29" t="str">
        <f>IF(PARAMETER!G147="","",PARAMETER!G147)</f>
        <v/>
      </c>
      <c r="F142" s="36" t="str">
        <f>IF(PARAMETER!H147="","",PARAMETER!H147)</f>
        <v/>
      </c>
      <c r="G142" s="28" t="str">
        <f>IF(PARAMETER!I147="","",PARAMETER!I147)</f>
        <v/>
      </c>
      <c r="H142" s="29" t="str">
        <f>IF(PARAMETER!J147="","",PARAMETER!J147)</f>
        <v/>
      </c>
      <c r="M142" s="32" t="str">
        <f>IF(PARAMETER!E147="","",PARAMETER!E147)</f>
        <v>1991-09</v>
      </c>
      <c r="N142" s="32" t="b">
        <f>IF(LEFT(PARAMETER!C147,6)=$AE$51,TRUE,FALSE)</f>
        <v>1</v>
      </c>
      <c r="O142" s="33">
        <f t="shared" si="11"/>
        <v>18</v>
      </c>
      <c r="P142" s="33">
        <f t="shared" si="12"/>
        <v>12</v>
      </c>
      <c r="Q142" s="33" t="str">
        <f t="shared" si="15"/>
        <v/>
      </c>
      <c r="R142" s="101"/>
      <c r="S142" s="32" t="str">
        <f>IF(M142="","",PARAMETER!C147&amp;": "&amp;PARAMETER!E147&amp;" ("&amp;PARAMETER!D147&amp;")")</f>
        <v>DIN 38406-7: 1991-09 (E 7)</v>
      </c>
      <c r="T142" s="32" t="str">
        <f>IF(R142&lt;&gt;"",R142,IF(N142,LEFT(PARAMETER!C147,9)&amp;"-"&amp;PARAMETER!D147&amp;Q142&amp;": "&amp;'DAkkS Transfer'!M142,S142))</f>
        <v>DIN 38406-E 7: 1991-09</v>
      </c>
      <c r="U142" s="33" t="str">
        <f>IF(H142="","",MAX(U$9:U141)+1)</f>
        <v/>
      </c>
      <c r="V142" s="32" t="str">
        <f>IF(G142=PARAMETER!Q$9,PARAMETER!B147&amp;" - "&amp;AD$62,"")</f>
        <v/>
      </c>
      <c r="W142" s="32" t="str">
        <f>IF(H142="x",PARAMETER!B147,W141)</f>
        <v>2. Anionen, Kationen und Elemente</v>
      </c>
      <c r="X142" s="33" t="b">
        <f>ISNUMBER(PARAMETER!K147)</f>
        <v>1</v>
      </c>
    </row>
    <row r="143" spans="1:24" s="26" customFormat="1" ht="15.75" customHeight="1" x14ac:dyDescent="0.25">
      <c r="A143" s="77">
        <v>134</v>
      </c>
      <c r="B143" s="34" t="str">
        <f>IF(H143="S",V143,IF(H143="","",IF(PARAMETER!B148='DAkkS Transfer'!W142,"",'DAkkS Transfer'!W143)))</f>
        <v/>
      </c>
      <c r="C143" s="35" t="str">
        <f t="shared" si="14"/>
        <v>DIN EN ISO 11885: 2009-09 (E 22)</v>
      </c>
      <c r="D143" s="29" t="str">
        <f>IF(PARAMETER!F148="","",PARAMETER!F148)</f>
        <v/>
      </c>
      <c r="E143" s="29" t="str">
        <f>IF(PARAMETER!G148="","",PARAMETER!G148)</f>
        <v/>
      </c>
      <c r="F143" s="36" t="str">
        <f>IF(PARAMETER!H148="","",PARAMETER!H148)</f>
        <v/>
      </c>
      <c r="G143" s="28" t="str">
        <f>IF(PARAMETER!I148="","",PARAMETER!I148)</f>
        <v/>
      </c>
      <c r="H143" s="29" t="str">
        <f>IF(PARAMETER!J148="","",PARAMETER!J148)</f>
        <v/>
      </c>
      <c r="M143" s="32" t="str">
        <f>IF(PARAMETER!E148="","",PARAMETER!E148)</f>
        <v>2009-09</v>
      </c>
      <c r="N143" s="32" t="b">
        <f>IF(LEFT(PARAMETER!C148,6)=$AE$51,TRUE,FALSE)</f>
        <v>0</v>
      </c>
      <c r="O143" s="33" t="str">
        <f t="shared" si="11"/>
        <v/>
      </c>
      <c r="P143" s="33" t="str">
        <f t="shared" si="12"/>
        <v/>
      </c>
      <c r="Q143" s="33" t="str">
        <f t="shared" si="15"/>
        <v/>
      </c>
      <c r="R143" s="101"/>
      <c r="S143" s="32" t="str">
        <f>IF(M143="","",PARAMETER!C148&amp;": "&amp;PARAMETER!E148&amp;" ("&amp;PARAMETER!D148&amp;")")</f>
        <v>DIN EN ISO 11885: 2009-09 (E 22)</v>
      </c>
      <c r="T143" s="32" t="str">
        <f>IF(R143&lt;&gt;"",R143,IF(N143,LEFT(PARAMETER!C148,9)&amp;"-"&amp;PARAMETER!D148&amp;Q143&amp;": "&amp;'DAkkS Transfer'!M143,S143))</f>
        <v>DIN EN ISO 11885: 2009-09 (E 22)</v>
      </c>
      <c r="U143" s="33" t="str">
        <f>IF(H143="","",MAX(U$9:U142)+1)</f>
        <v/>
      </c>
      <c r="V143" s="32" t="str">
        <f>IF(G143=PARAMETER!Q$9,PARAMETER!B148&amp;" - "&amp;AD$62,"")</f>
        <v/>
      </c>
      <c r="W143" s="32" t="str">
        <f>IF(H143="x",PARAMETER!B148,W142)</f>
        <v>2. Anionen, Kationen und Elemente</v>
      </c>
      <c r="X143" s="33" t="b">
        <f>ISNUMBER(PARAMETER!K148)</f>
        <v>1</v>
      </c>
    </row>
    <row r="144" spans="1:24" s="26" customFormat="1" ht="15.75" customHeight="1" x14ac:dyDescent="0.25">
      <c r="A144" s="77">
        <v>135</v>
      </c>
      <c r="B144" s="34" t="str">
        <f>IF(H144="S",V144,IF(H144="","",IF(PARAMETER!B149='DAkkS Transfer'!W143,"",'DAkkS Transfer'!W144)))</f>
        <v/>
      </c>
      <c r="C144" s="35" t="str">
        <f t="shared" si="14"/>
        <v>DIN EN ISO 17294-2: 2017-01 (E 29)</v>
      </c>
      <c r="D144" s="29" t="str">
        <f>IF(PARAMETER!F149="","",PARAMETER!F149)</f>
        <v/>
      </c>
      <c r="E144" s="29" t="str">
        <f>IF(PARAMETER!G149="","",PARAMETER!G149)</f>
        <v/>
      </c>
      <c r="F144" s="36" t="str">
        <f>IF(PARAMETER!H149="","",PARAMETER!H149)</f>
        <v/>
      </c>
      <c r="G144" s="28" t="str">
        <f>IF(PARAMETER!I149="","",PARAMETER!I149)</f>
        <v/>
      </c>
      <c r="H144" s="29" t="str">
        <f>IF(PARAMETER!J149="","",PARAMETER!J149)</f>
        <v/>
      </c>
      <c r="M144" s="32" t="str">
        <f>IF(PARAMETER!E149="","",PARAMETER!E149)</f>
        <v>2017-01</v>
      </c>
      <c r="N144" s="32" t="b">
        <f>IF(LEFT(PARAMETER!C149,6)=$AE$51,TRUE,FALSE)</f>
        <v>0</v>
      </c>
      <c r="O144" s="33" t="str">
        <f t="shared" ref="O144:O207" si="16">IF(N144,FIND("-",S144,11),"")</f>
        <v/>
      </c>
      <c r="P144" s="33" t="str">
        <f t="shared" ref="P144:P207" si="17">IF(N144,FIND(":",S144),"")</f>
        <v/>
      </c>
      <c r="Q144" s="33" t="str">
        <f t="shared" si="15"/>
        <v/>
      </c>
      <c r="R144" s="101"/>
      <c r="S144" s="32" t="str">
        <f>IF(M144="","",PARAMETER!C149&amp;": "&amp;PARAMETER!E149&amp;" ("&amp;PARAMETER!D149&amp;")")</f>
        <v>DIN EN ISO 17294-2: 2017-01 (E 29)</v>
      </c>
      <c r="T144" s="32" t="str">
        <f>IF(R144&lt;&gt;"",R144,IF(N144,LEFT(PARAMETER!C149,9)&amp;"-"&amp;PARAMETER!D149&amp;Q144&amp;": "&amp;'DAkkS Transfer'!M144,S144))</f>
        <v>DIN EN ISO 17294-2: 2017-01 (E 29)</v>
      </c>
      <c r="U144" s="33" t="str">
        <f>IF(H144="","",MAX(U$9:U143)+1)</f>
        <v/>
      </c>
      <c r="V144" s="32" t="str">
        <f>IF(G144=PARAMETER!Q$9,PARAMETER!B149&amp;" - "&amp;AD$62,"")</f>
        <v/>
      </c>
      <c r="W144" s="32" t="str">
        <f>IF(H144="x",PARAMETER!B149,W143)</f>
        <v>2. Anionen, Kationen und Elemente</v>
      </c>
      <c r="X144" s="33" t="b">
        <f>ISNUMBER(PARAMETER!K149)</f>
        <v>1</v>
      </c>
    </row>
    <row r="145" spans="1:24" s="26" customFormat="1" ht="15.75" customHeight="1" x14ac:dyDescent="0.25">
      <c r="A145" s="77">
        <v>136</v>
      </c>
      <c r="B145" s="34" t="str">
        <f>IF(H145="S",V145,IF(H145="","",IF(PARAMETER!B150='DAkkS Transfer'!W144,"",'DAkkS Transfer'!W145)))</f>
        <v/>
      </c>
      <c r="C145" s="35" t="str">
        <f t="shared" si="14"/>
        <v>DIN EN ISO 17294-2: 2024-12 (E 29)</v>
      </c>
      <c r="D145" s="29" t="str">
        <f>IF(PARAMETER!F150="","",PARAMETER!F150)</f>
        <v/>
      </c>
      <c r="E145" s="29" t="str">
        <f>IF(PARAMETER!G150="","",PARAMETER!G150)</f>
        <v/>
      </c>
      <c r="F145" s="36" t="str">
        <f>IF(PARAMETER!H150="","",PARAMETER!H150)</f>
        <v/>
      </c>
      <c r="G145" s="28" t="str">
        <f>IF(PARAMETER!I150="","",PARAMETER!I150)</f>
        <v/>
      </c>
      <c r="H145" s="29" t="str">
        <f>IF(PARAMETER!J150="","",PARAMETER!J150)</f>
        <v/>
      </c>
      <c r="M145" s="32" t="str">
        <f>IF(PARAMETER!E150="","",PARAMETER!E150)</f>
        <v>2024-12</v>
      </c>
      <c r="N145" s="32" t="b">
        <f>IF(LEFT(PARAMETER!C150,6)=$AE$51,TRUE,FALSE)</f>
        <v>0</v>
      </c>
      <c r="O145" s="33" t="str">
        <f t="shared" si="16"/>
        <v/>
      </c>
      <c r="P145" s="33" t="str">
        <f t="shared" si="17"/>
        <v/>
      </c>
      <c r="Q145" s="33" t="str">
        <f t="shared" si="15"/>
        <v/>
      </c>
      <c r="R145" s="101"/>
      <c r="S145" s="32" t="str">
        <f>IF(M145="","",PARAMETER!C150&amp;": "&amp;PARAMETER!E150&amp;" ("&amp;PARAMETER!D150&amp;")")</f>
        <v>DIN EN ISO 17294-2: 2024-12 (E 29)</v>
      </c>
      <c r="T145" s="32" t="str">
        <f>IF(R145&lt;&gt;"",R145,IF(N145,LEFT(PARAMETER!C150,9)&amp;"-"&amp;PARAMETER!D150&amp;Q145&amp;": "&amp;'DAkkS Transfer'!M145,S145))</f>
        <v>DIN EN ISO 17294-2: 2024-12 (E 29)</v>
      </c>
      <c r="U145" s="33" t="str">
        <f>IF(H145="","",MAX(U$9:U144)+1)</f>
        <v/>
      </c>
      <c r="V145" s="32" t="str">
        <f>IF(G145=PARAMETER!Q$9,PARAMETER!B150&amp;" - "&amp;AD$62,"")</f>
        <v/>
      </c>
      <c r="W145" s="32" t="str">
        <f>IF(H145="x",PARAMETER!B150,W144)</f>
        <v>2. Anionen, Kationen und Elemente</v>
      </c>
      <c r="X145" s="33" t="b">
        <f>ISNUMBER(PARAMETER!K150)</f>
        <v>0</v>
      </c>
    </row>
    <row r="146" spans="1:24" s="26" customFormat="1" ht="15.75" customHeight="1" x14ac:dyDescent="0.25">
      <c r="A146" s="77">
        <v>137</v>
      </c>
      <c r="B146" s="34" t="str">
        <f>IF(H146="S",V146,IF(H146="","",IF(PARAMETER!B151='DAkkS Transfer'!W145,"",'DAkkS Transfer'!W146)))</f>
        <v/>
      </c>
      <c r="C146" s="35" t="str">
        <f t="shared" si="14"/>
        <v>DIN EN ISO 15586: 2004-02 (E 4)</v>
      </c>
      <c r="D146" s="29" t="str">
        <f>IF(PARAMETER!F151="","",PARAMETER!F151)</f>
        <v/>
      </c>
      <c r="E146" s="29" t="str">
        <f>IF(PARAMETER!G151="","",PARAMETER!G151)</f>
        <v/>
      </c>
      <c r="F146" s="36" t="str">
        <f>IF(PARAMETER!H151="","",PARAMETER!H151)</f>
        <v/>
      </c>
      <c r="G146" s="28" t="str">
        <f>IF(PARAMETER!I151="","",PARAMETER!I151)</f>
        <v/>
      </c>
      <c r="H146" s="29" t="str">
        <f>IF(PARAMETER!J151="","",PARAMETER!J151)</f>
        <v/>
      </c>
      <c r="M146" s="32" t="str">
        <f>IF(PARAMETER!E151="","",PARAMETER!E151)</f>
        <v>2004-02</v>
      </c>
      <c r="N146" s="32" t="b">
        <f>IF(LEFT(PARAMETER!C151,6)=$AE$51,TRUE,FALSE)</f>
        <v>0</v>
      </c>
      <c r="O146" s="33" t="str">
        <f t="shared" si="16"/>
        <v/>
      </c>
      <c r="P146" s="33" t="str">
        <f t="shared" si="17"/>
        <v/>
      </c>
      <c r="Q146" s="33" t="str">
        <f t="shared" si="15"/>
        <v/>
      </c>
      <c r="R146" s="101"/>
      <c r="S146" s="32" t="str">
        <f>IF(M146="","",PARAMETER!C151&amp;": "&amp;PARAMETER!E151&amp;" ("&amp;PARAMETER!D151&amp;")")</f>
        <v>DIN EN ISO 15586: 2004-02 (E 4)</v>
      </c>
      <c r="T146" s="32" t="str">
        <f>IF(R146&lt;&gt;"",R146,IF(N146,LEFT(PARAMETER!C151,9)&amp;"-"&amp;PARAMETER!D151&amp;Q146&amp;": "&amp;'DAkkS Transfer'!M146,S146))</f>
        <v>DIN EN ISO 15586: 2004-02 (E 4)</v>
      </c>
      <c r="U146" s="33" t="str">
        <f>IF(H146="","",MAX(U$9:U145)+1)</f>
        <v/>
      </c>
      <c r="V146" s="32" t="str">
        <f>IF(G146=PARAMETER!Q$9,PARAMETER!B151&amp;" - "&amp;AD$62,"")</f>
        <v/>
      </c>
      <c r="W146" s="32" t="str">
        <f>IF(H146="x",PARAMETER!B151,W145)</f>
        <v>2. Anionen, Kationen und Elemente</v>
      </c>
      <c r="X146" s="33" t="b">
        <f>ISNUMBER(PARAMETER!K151)</f>
        <v>1</v>
      </c>
    </row>
    <row r="147" spans="1:24" s="26" customFormat="1" ht="15.75" customHeight="1" x14ac:dyDescent="0.25">
      <c r="A147" s="77">
        <v>138</v>
      </c>
      <c r="B147" s="34" t="str">
        <f>IF(H147="S",V147,IF(H147="","",IF(PARAMETER!B152='DAkkS Transfer'!W146,"",'DAkkS Transfer'!W147)))</f>
        <v/>
      </c>
      <c r="C147" s="35" t="str">
        <f t="shared" si="14"/>
        <v>DIN 38406-E 11: 1991-09</v>
      </c>
      <c r="D147" s="29" t="str">
        <f>IF(PARAMETER!F152="","",PARAMETER!F152)</f>
        <v/>
      </c>
      <c r="E147" s="29" t="str">
        <f>IF(PARAMETER!G152="","",PARAMETER!G152)</f>
        <v/>
      </c>
      <c r="F147" s="36" t="str">
        <f>IF(PARAMETER!H152="","",PARAMETER!H152)</f>
        <v/>
      </c>
      <c r="G147" s="28" t="str">
        <f>IF(PARAMETER!I152="","",PARAMETER!I152)</f>
        <v/>
      </c>
      <c r="H147" s="29" t="str">
        <f>IF(PARAMETER!J152="","",PARAMETER!J152)</f>
        <v/>
      </c>
      <c r="M147" s="32" t="str">
        <f>IF(PARAMETER!E152="","",PARAMETER!E152)</f>
        <v>1991-09</v>
      </c>
      <c r="N147" s="32" t="b">
        <f>IF(LEFT(PARAMETER!C152,6)=$AE$51,TRUE,FALSE)</f>
        <v>1</v>
      </c>
      <c r="O147" s="33">
        <f t="shared" si="16"/>
        <v>19</v>
      </c>
      <c r="P147" s="33">
        <f t="shared" si="17"/>
        <v>13</v>
      </c>
      <c r="Q147" s="33" t="str">
        <f t="shared" si="15"/>
        <v/>
      </c>
      <c r="R147" s="101"/>
      <c r="S147" s="32" t="str">
        <f>IF(M147="","",PARAMETER!C152&amp;": "&amp;PARAMETER!E152&amp;" ("&amp;PARAMETER!D152&amp;")")</f>
        <v>DIN 38406-11: 1991-09 (E 11)</v>
      </c>
      <c r="T147" s="32" t="str">
        <f>IF(R147&lt;&gt;"",R147,IF(N147,LEFT(PARAMETER!C152,9)&amp;"-"&amp;PARAMETER!D152&amp;Q147&amp;": "&amp;'DAkkS Transfer'!M147,S147))</f>
        <v>DIN 38406-E 11: 1991-09</v>
      </c>
      <c r="U147" s="33" t="str">
        <f>IF(H147="","",MAX(U$9:U146)+1)</f>
        <v/>
      </c>
      <c r="V147" s="32" t="str">
        <f>IF(G147=PARAMETER!Q$9,PARAMETER!B152&amp;" - "&amp;AD$62,"")</f>
        <v/>
      </c>
      <c r="W147" s="32" t="str">
        <f>IF(H147="x",PARAMETER!B152,W146)</f>
        <v>2. Anionen, Kationen und Elemente</v>
      </c>
      <c r="X147" s="33" t="b">
        <f>ISNUMBER(PARAMETER!K152)</f>
        <v>1</v>
      </c>
    </row>
    <row r="148" spans="1:24" s="26" customFormat="1" ht="15.75" customHeight="1" x14ac:dyDescent="0.25">
      <c r="A148" s="77">
        <v>139</v>
      </c>
      <c r="B148" s="34" t="str">
        <f>IF(H148="S",V148,IF(H148="","",IF(PARAMETER!B153='DAkkS Transfer'!W147,"",'DAkkS Transfer'!W148)))</f>
        <v/>
      </c>
      <c r="C148" s="35" t="str">
        <f t="shared" si="14"/>
        <v>DIN EN ISO 11885: 2009-09 (E 22)</v>
      </c>
      <c r="D148" s="29" t="str">
        <f>IF(PARAMETER!F153="","",PARAMETER!F153)</f>
        <v/>
      </c>
      <c r="E148" s="29" t="str">
        <f>IF(PARAMETER!G153="","",PARAMETER!G153)</f>
        <v/>
      </c>
      <c r="F148" s="36" t="str">
        <f>IF(PARAMETER!H153="","",PARAMETER!H153)</f>
        <v/>
      </c>
      <c r="G148" s="28" t="str">
        <f>IF(PARAMETER!I153="","",PARAMETER!I153)</f>
        <v/>
      </c>
      <c r="H148" s="29" t="str">
        <f>IF(PARAMETER!J153="","",PARAMETER!J153)</f>
        <v/>
      </c>
      <c r="M148" s="32" t="str">
        <f>IF(PARAMETER!E153="","",PARAMETER!E153)</f>
        <v>2009-09</v>
      </c>
      <c r="N148" s="32" t="b">
        <f>IF(LEFT(PARAMETER!C153,6)=$AE$51,TRUE,FALSE)</f>
        <v>0</v>
      </c>
      <c r="O148" s="33" t="str">
        <f t="shared" si="16"/>
        <v/>
      </c>
      <c r="P148" s="33" t="str">
        <f t="shared" si="17"/>
        <v/>
      </c>
      <c r="Q148" s="33" t="str">
        <f t="shared" si="15"/>
        <v/>
      </c>
      <c r="R148" s="101"/>
      <c r="S148" s="32" t="str">
        <f>IF(M148="","",PARAMETER!C153&amp;": "&amp;PARAMETER!E153&amp;" ("&amp;PARAMETER!D153&amp;")")</f>
        <v>DIN EN ISO 11885: 2009-09 (E 22)</v>
      </c>
      <c r="T148" s="32" t="str">
        <f>IF(R148&lt;&gt;"",R148,IF(N148,LEFT(PARAMETER!C153,9)&amp;"-"&amp;PARAMETER!D153&amp;Q148&amp;": "&amp;'DAkkS Transfer'!M148,S148))</f>
        <v>DIN EN ISO 11885: 2009-09 (E 22)</v>
      </c>
      <c r="U148" s="33" t="str">
        <f>IF(H148="","",MAX(U$9:U147)+1)</f>
        <v/>
      </c>
      <c r="V148" s="32" t="str">
        <f>IF(G148=PARAMETER!Q$9,PARAMETER!B153&amp;" - "&amp;AD$62,"")</f>
        <v/>
      </c>
      <c r="W148" s="32" t="str">
        <f>IF(H148="x",PARAMETER!B153,W147)</f>
        <v>2. Anionen, Kationen und Elemente</v>
      </c>
      <c r="X148" s="33" t="b">
        <f>ISNUMBER(PARAMETER!K153)</f>
        <v>1</v>
      </c>
    </row>
    <row r="149" spans="1:24" s="26" customFormat="1" ht="15.75" customHeight="1" x14ac:dyDescent="0.25">
      <c r="A149" s="77">
        <v>140</v>
      </c>
      <c r="B149" s="34" t="str">
        <f>IF(H149="S",V149,IF(H149="","",IF(PARAMETER!B154='DAkkS Transfer'!W148,"",'DAkkS Transfer'!W149)))</f>
        <v/>
      </c>
      <c r="C149" s="35" t="str">
        <f t="shared" si="14"/>
        <v>DIN EN ISO 17294-2: 2017-01 (E 29)</v>
      </c>
      <c r="D149" s="29" t="str">
        <f>IF(PARAMETER!F154="","",PARAMETER!F154)</f>
        <v/>
      </c>
      <c r="E149" s="29" t="str">
        <f>IF(PARAMETER!G154="","",PARAMETER!G154)</f>
        <v/>
      </c>
      <c r="F149" s="36" t="str">
        <f>IF(PARAMETER!H154="","",PARAMETER!H154)</f>
        <v/>
      </c>
      <c r="G149" s="28" t="str">
        <f>IF(PARAMETER!I154="","",PARAMETER!I154)</f>
        <v/>
      </c>
      <c r="H149" s="29" t="str">
        <f>IF(PARAMETER!J154="","",PARAMETER!J154)</f>
        <v/>
      </c>
      <c r="M149" s="32" t="str">
        <f>IF(PARAMETER!E154="","",PARAMETER!E154)</f>
        <v>2017-01</v>
      </c>
      <c r="N149" s="32" t="b">
        <f>IF(LEFT(PARAMETER!C154,6)=$AE$51,TRUE,FALSE)</f>
        <v>0</v>
      </c>
      <c r="O149" s="33" t="str">
        <f t="shared" si="16"/>
        <v/>
      </c>
      <c r="P149" s="33" t="str">
        <f t="shared" si="17"/>
        <v/>
      </c>
      <c r="Q149" s="33" t="str">
        <f t="shared" si="15"/>
        <v/>
      </c>
      <c r="R149" s="101"/>
      <c r="S149" s="32" t="str">
        <f>IF(M149="","",PARAMETER!C154&amp;": "&amp;PARAMETER!E154&amp;" ("&amp;PARAMETER!D154&amp;")")</f>
        <v>DIN EN ISO 17294-2: 2017-01 (E 29)</v>
      </c>
      <c r="T149" s="32" t="str">
        <f>IF(R149&lt;&gt;"",R149,IF(N149,LEFT(PARAMETER!C154,9)&amp;"-"&amp;PARAMETER!D154&amp;Q149&amp;": "&amp;'DAkkS Transfer'!M149,S149))</f>
        <v>DIN EN ISO 17294-2: 2017-01 (E 29)</v>
      </c>
      <c r="U149" s="33" t="str">
        <f>IF(H149="","",MAX(U$9:U148)+1)</f>
        <v/>
      </c>
      <c r="V149" s="32" t="str">
        <f>IF(G149=PARAMETER!Q$9,PARAMETER!B154&amp;" - "&amp;AD$62,"")</f>
        <v/>
      </c>
      <c r="W149" s="32" t="str">
        <f>IF(H149="x",PARAMETER!B154,W148)</f>
        <v>2. Anionen, Kationen und Elemente</v>
      </c>
      <c r="X149" s="33" t="b">
        <f>ISNUMBER(PARAMETER!K154)</f>
        <v>1</v>
      </c>
    </row>
    <row r="150" spans="1:24" s="26" customFormat="1" ht="15.75" customHeight="1" x14ac:dyDescent="0.25">
      <c r="A150" s="77">
        <v>141</v>
      </c>
      <c r="B150" s="34" t="str">
        <f>IF(H150="S",V150,IF(H150="","",IF(PARAMETER!B155='DAkkS Transfer'!W149,"",'DAkkS Transfer'!W150)))</f>
        <v/>
      </c>
      <c r="C150" s="35" t="str">
        <f t="shared" si="14"/>
        <v>DIN EN ISO 17294-2: 2024-12 (E 29)</v>
      </c>
      <c r="D150" s="29" t="str">
        <f>IF(PARAMETER!F155="","",PARAMETER!F155)</f>
        <v/>
      </c>
      <c r="E150" s="29" t="str">
        <f>IF(PARAMETER!G155="","",PARAMETER!G155)</f>
        <v/>
      </c>
      <c r="F150" s="36" t="str">
        <f>IF(PARAMETER!H155="","",PARAMETER!H155)</f>
        <v/>
      </c>
      <c r="G150" s="28" t="str">
        <f>IF(PARAMETER!I155="","",PARAMETER!I155)</f>
        <v/>
      </c>
      <c r="H150" s="29" t="str">
        <f>IF(PARAMETER!J155="","",PARAMETER!J155)</f>
        <v/>
      </c>
      <c r="M150" s="32" t="str">
        <f>IF(PARAMETER!E155="","",PARAMETER!E155)</f>
        <v>2024-12</v>
      </c>
      <c r="N150" s="32" t="b">
        <f>IF(LEFT(PARAMETER!C155,6)=$AE$51,TRUE,FALSE)</f>
        <v>0</v>
      </c>
      <c r="O150" s="33" t="str">
        <f t="shared" si="16"/>
        <v/>
      </c>
      <c r="P150" s="33" t="str">
        <f t="shared" si="17"/>
        <v/>
      </c>
      <c r="Q150" s="33" t="str">
        <f t="shared" si="15"/>
        <v/>
      </c>
      <c r="R150" s="101"/>
      <c r="S150" s="32" t="str">
        <f>IF(M150="","",PARAMETER!C155&amp;": "&amp;PARAMETER!E155&amp;" ("&amp;PARAMETER!D155&amp;")")</f>
        <v>DIN EN ISO 17294-2: 2024-12 (E 29)</v>
      </c>
      <c r="T150" s="32" t="str">
        <f>IF(R150&lt;&gt;"",R150,IF(N150,LEFT(PARAMETER!C155,9)&amp;"-"&amp;PARAMETER!D155&amp;Q150&amp;": "&amp;'DAkkS Transfer'!M150,S150))</f>
        <v>DIN EN ISO 17294-2: 2024-12 (E 29)</v>
      </c>
      <c r="U150" s="33" t="str">
        <f>IF(H150="","",MAX(U$9:U149)+1)</f>
        <v/>
      </c>
      <c r="V150" s="32" t="str">
        <f>IF(G150=PARAMETER!Q$9,PARAMETER!B155&amp;" - "&amp;AD$62,"")</f>
        <v/>
      </c>
      <c r="W150" s="32" t="str">
        <f>IF(H150="x",PARAMETER!B155,W149)</f>
        <v>2. Anionen, Kationen und Elemente</v>
      </c>
      <c r="X150" s="33" t="b">
        <f>ISNUMBER(PARAMETER!K155)</f>
        <v>0</v>
      </c>
    </row>
    <row r="151" spans="1:24" s="26" customFormat="1" ht="15.75" customHeight="1" x14ac:dyDescent="0.25">
      <c r="A151" s="77">
        <v>142</v>
      </c>
      <c r="B151" s="34" t="str">
        <f>IF(H151="S",V151,IF(H151="","",IF(PARAMETER!B156='DAkkS Transfer'!W150,"",'DAkkS Transfer'!W151)))</f>
        <v/>
      </c>
      <c r="C151" s="35" t="str">
        <f t="shared" si="14"/>
        <v>DIN EN ISO 12846: 2012-08 (E 12)</v>
      </c>
      <c r="D151" s="29" t="str">
        <f>IF(PARAMETER!F156="","",PARAMETER!F156)</f>
        <v/>
      </c>
      <c r="E151" s="29" t="str">
        <f>IF(PARAMETER!G156="","",PARAMETER!G156)</f>
        <v/>
      </c>
      <c r="F151" s="36" t="str">
        <f>IF(PARAMETER!H156="","",PARAMETER!H156)</f>
        <v/>
      </c>
      <c r="G151" s="28" t="str">
        <f>IF(PARAMETER!I156="","",PARAMETER!I156)</f>
        <v/>
      </c>
      <c r="H151" s="29" t="str">
        <f>IF(PARAMETER!J156="","",PARAMETER!J156)</f>
        <v/>
      </c>
      <c r="M151" s="32" t="str">
        <f>IF(PARAMETER!E156="","",PARAMETER!E156)</f>
        <v>2012-08</v>
      </c>
      <c r="N151" s="32" t="b">
        <f>IF(LEFT(PARAMETER!C156,6)=$AE$51,TRUE,FALSE)</f>
        <v>0</v>
      </c>
      <c r="O151" s="33" t="str">
        <f t="shared" si="16"/>
        <v/>
      </c>
      <c r="P151" s="33" t="str">
        <f t="shared" si="17"/>
        <v/>
      </c>
      <c r="Q151" s="33" t="str">
        <f t="shared" si="15"/>
        <v/>
      </c>
      <c r="R151" s="101"/>
      <c r="S151" s="32" t="str">
        <f>IF(M151="","",PARAMETER!C156&amp;": "&amp;PARAMETER!E156&amp;" ("&amp;PARAMETER!D156&amp;")")</f>
        <v>DIN EN ISO 12846: 2012-08 (E 12)</v>
      </c>
      <c r="T151" s="32" t="str">
        <f>IF(R151&lt;&gt;"",R151,IF(N151,LEFT(PARAMETER!C156,9)&amp;"-"&amp;PARAMETER!D156&amp;Q151&amp;": "&amp;'DAkkS Transfer'!M151,S151))</f>
        <v>DIN EN ISO 12846: 2012-08 (E 12)</v>
      </c>
      <c r="U151" s="33" t="str">
        <f>IF(H151="","",MAX(U$9:U150)+1)</f>
        <v/>
      </c>
      <c r="V151" s="32" t="str">
        <f>IF(G151=PARAMETER!Q$9,PARAMETER!B156&amp;" - "&amp;AD$62,"")</f>
        <v/>
      </c>
      <c r="W151" s="32" t="str">
        <f>IF(H151="x",PARAMETER!B156,W150)</f>
        <v>2. Anionen, Kationen und Elemente</v>
      </c>
      <c r="X151" s="33" t="b">
        <f>ISNUMBER(PARAMETER!K156)</f>
        <v>1</v>
      </c>
    </row>
    <row r="152" spans="1:24" s="26" customFormat="1" ht="15.75" customHeight="1" x14ac:dyDescent="0.25">
      <c r="A152" s="77">
        <v>143</v>
      </c>
      <c r="B152" s="34" t="str">
        <f>IF(H152="S",V152,IF(H152="","",IF(PARAMETER!B157='DAkkS Transfer'!W151,"",'DAkkS Transfer'!W152)))</f>
        <v/>
      </c>
      <c r="C152" s="35" t="str">
        <f t="shared" si="14"/>
        <v>DIN EN ISO 17852: 2008-04 (E 35)</v>
      </c>
      <c r="D152" s="29" t="str">
        <f>IF(PARAMETER!F157="","",PARAMETER!F157)</f>
        <v/>
      </c>
      <c r="E152" s="29" t="str">
        <f>IF(PARAMETER!G157="","",PARAMETER!G157)</f>
        <v/>
      </c>
      <c r="F152" s="36" t="str">
        <f>IF(PARAMETER!H157="","",PARAMETER!H157)</f>
        <v/>
      </c>
      <c r="G152" s="28" t="str">
        <f>IF(PARAMETER!I157="","",PARAMETER!I157)</f>
        <v/>
      </c>
      <c r="H152" s="29" t="str">
        <f>IF(PARAMETER!J157="","",PARAMETER!J157)</f>
        <v/>
      </c>
      <c r="M152" s="32" t="str">
        <f>IF(PARAMETER!E157="","",PARAMETER!E157)</f>
        <v>2008-04</v>
      </c>
      <c r="N152" s="32" t="b">
        <f>IF(LEFT(PARAMETER!C157,6)=$AE$51,TRUE,FALSE)</f>
        <v>0</v>
      </c>
      <c r="O152" s="33" t="str">
        <f t="shared" si="16"/>
        <v/>
      </c>
      <c r="P152" s="33" t="str">
        <f t="shared" si="17"/>
        <v/>
      </c>
      <c r="Q152" s="33" t="str">
        <f t="shared" si="15"/>
        <v/>
      </c>
      <c r="R152" s="101"/>
      <c r="S152" s="32" t="str">
        <f>IF(M152="","",PARAMETER!C157&amp;": "&amp;PARAMETER!E157&amp;" ("&amp;PARAMETER!D157&amp;")")</f>
        <v>DIN EN ISO 17852: 2008-04 (E 35)</v>
      </c>
      <c r="T152" s="32" t="str">
        <f>IF(R152&lt;&gt;"",R152,IF(N152,LEFT(PARAMETER!C157,9)&amp;"-"&amp;PARAMETER!D157&amp;Q152&amp;": "&amp;'DAkkS Transfer'!M152,S152))</f>
        <v>DIN EN ISO 17852: 2008-04 (E 35)</v>
      </c>
      <c r="U152" s="33" t="str">
        <f>IF(H152="","",MAX(U$9:U151)+1)</f>
        <v/>
      </c>
      <c r="V152" s="32" t="str">
        <f>IF(G152=PARAMETER!Q$9,PARAMETER!B157&amp;" - "&amp;AD$62,"")</f>
        <v/>
      </c>
      <c r="W152" s="32" t="str">
        <f>IF(H152="x",PARAMETER!B157,W151)</f>
        <v>2. Anionen, Kationen und Elemente</v>
      </c>
      <c r="X152" s="33" t="b">
        <f>ISNUMBER(PARAMETER!K157)</f>
        <v>1</v>
      </c>
    </row>
    <row r="153" spans="1:24" s="26" customFormat="1" ht="15.75" customHeight="1" x14ac:dyDescent="0.25">
      <c r="A153" s="77">
        <v>144</v>
      </c>
      <c r="B153" s="34" t="str">
        <f>IF(H153="S",V153,IF(H153="","",IF(PARAMETER!B158='DAkkS Transfer'!W152,"",'DAkkS Transfer'!W153)))</f>
        <v/>
      </c>
      <c r="C153" s="35" t="str">
        <f t="shared" si="14"/>
        <v>DIN EN ISO 15586: 2004-02 (E 4)</v>
      </c>
      <c r="D153" s="29" t="str">
        <f>IF(PARAMETER!F158="","",PARAMETER!F158)</f>
        <v/>
      </c>
      <c r="E153" s="29" t="str">
        <f>IF(PARAMETER!G158="","",PARAMETER!G158)</f>
        <v/>
      </c>
      <c r="F153" s="36" t="str">
        <f>IF(PARAMETER!H158="","",PARAMETER!H158)</f>
        <v/>
      </c>
      <c r="G153" s="28" t="str">
        <f>IF(PARAMETER!I158="","",PARAMETER!I158)</f>
        <v/>
      </c>
      <c r="H153" s="29" t="str">
        <f>IF(PARAMETER!J158="","",PARAMETER!J158)</f>
        <v/>
      </c>
      <c r="M153" s="32" t="str">
        <f>IF(PARAMETER!E158="","",PARAMETER!E158)</f>
        <v>2004-02</v>
      </c>
      <c r="N153" s="32" t="b">
        <f>IF(LEFT(PARAMETER!C158,6)=$AE$51,TRUE,FALSE)</f>
        <v>0</v>
      </c>
      <c r="O153" s="33" t="str">
        <f t="shared" si="16"/>
        <v/>
      </c>
      <c r="P153" s="33" t="str">
        <f t="shared" si="17"/>
        <v/>
      </c>
      <c r="Q153" s="33" t="str">
        <f t="shared" si="15"/>
        <v/>
      </c>
      <c r="R153" s="101"/>
      <c r="S153" s="32" t="str">
        <f>IF(M153="","",PARAMETER!C158&amp;": "&amp;PARAMETER!E158&amp;" ("&amp;PARAMETER!D158&amp;")")</f>
        <v>DIN EN ISO 15586: 2004-02 (E 4)</v>
      </c>
      <c r="T153" s="32" t="str">
        <f>IF(R153&lt;&gt;"",R153,IF(N153,LEFT(PARAMETER!C158,9)&amp;"-"&amp;PARAMETER!D158&amp;Q153&amp;": "&amp;'DAkkS Transfer'!M153,S153))</f>
        <v>DIN EN ISO 15586: 2004-02 (E 4)</v>
      </c>
      <c r="U153" s="33" t="str">
        <f>IF(H153="","",MAX(U$9:U152)+1)</f>
        <v/>
      </c>
      <c r="V153" s="32" t="str">
        <f>IF(G153=PARAMETER!Q$9,PARAMETER!B158&amp;" - "&amp;AD$62,"")</f>
        <v/>
      </c>
      <c r="W153" s="32" t="str">
        <f>IF(H153="x",PARAMETER!B158,W152)</f>
        <v>2. Anionen, Kationen und Elemente</v>
      </c>
      <c r="X153" s="33" t="b">
        <f>ISNUMBER(PARAMETER!K158)</f>
        <v>1</v>
      </c>
    </row>
    <row r="154" spans="1:24" s="26" customFormat="1" ht="15.75" customHeight="1" x14ac:dyDescent="0.25">
      <c r="A154" s="77">
        <v>145</v>
      </c>
      <c r="B154" s="34" t="str">
        <f>IF(H154="S",V154,IF(H154="","",IF(PARAMETER!B159='DAkkS Transfer'!W153,"",'DAkkS Transfer'!W154)))</f>
        <v/>
      </c>
      <c r="C154" s="35" t="str">
        <f t="shared" si="14"/>
        <v>DIN 38406-E 18: 1990-05</v>
      </c>
      <c r="D154" s="29" t="str">
        <f>IF(PARAMETER!F159="","",PARAMETER!F159)</f>
        <v/>
      </c>
      <c r="E154" s="29" t="str">
        <f>IF(PARAMETER!G159="","",PARAMETER!G159)</f>
        <v/>
      </c>
      <c r="F154" s="36" t="str">
        <f>IF(PARAMETER!H159="","",PARAMETER!H159)</f>
        <v/>
      </c>
      <c r="G154" s="28" t="str">
        <f>IF(PARAMETER!I159="","",PARAMETER!I159)</f>
        <v/>
      </c>
      <c r="H154" s="29" t="str">
        <f>IF(PARAMETER!J159="","",PARAMETER!J159)</f>
        <v/>
      </c>
      <c r="M154" s="32" t="str">
        <f>IF(PARAMETER!E159="","",PARAMETER!E159)</f>
        <v>1990-05</v>
      </c>
      <c r="N154" s="32" t="b">
        <f>IF(LEFT(PARAMETER!C159,6)=$AE$51,TRUE,FALSE)</f>
        <v>1</v>
      </c>
      <c r="O154" s="33">
        <f t="shared" si="16"/>
        <v>19</v>
      </c>
      <c r="P154" s="33">
        <f t="shared" si="17"/>
        <v>13</v>
      </c>
      <c r="Q154" s="33" t="str">
        <f t="shared" si="15"/>
        <v/>
      </c>
      <c r="R154" s="101"/>
      <c r="S154" s="32" t="str">
        <f>IF(M154="","",PARAMETER!C159&amp;": "&amp;PARAMETER!E159&amp;" ("&amp;PARAMETER!D159&amp;")")</f>
        <v>DIN 38406-18: 1990-05 (E 18)</v>
      </c>
      <c r="T154" s="32" t="str">
        <f>IF(R154&lt;&gt;"",R154,IF(N154,LEFT(PARAMETER!C159,9)&amp;"-"&amp;PARAMETER!D159&amp;Q154&amp;": "&amp;'DAkkS Transfer'!M154,S154))</f>
        <v>DIN 38406-E 18: 1990-05</v>
      </c>
      <c r="U154" s="33" t="str">
        <f>IF(H154="","",MAX(U$9:U153)+1)</f>
        <v/>
      </c>
      <c r="V154" s="32" t="str">
        <f>IF(G154=PARAMETER!Q$9,PARAMETER!B159&amp;" - "&amp;AD$62,"")</f>
        <v/>
      </c>
      <c r="W154" s="32" t="str">
        <f>IF(H154="x",PARAMETER!B159,W153)</f>
        <v>2. Anionen, Kationen und Elemente</v>
      </c>
      <c r="X154" s="33" t="b">
        <f>ISNUMBER(PARAMETER!K159)</f>
        <v>1</v>
      </c>
    </row>
    <row r="155" spans="1:24" s="26" customFormat="1" ht="15.75" customHeight="1" x14ac:dyDescent="0.25">
      <c r="A155" s="77">
        <v>146</v>
      </c>
      <c r="B155" s="34" t="str">
        <f>IF(H155="S",V155,IF(H155="","",IF(PARAMETER!B160='DAkkS Transfer'!W154,"",'DAkkS Transfer'!W155)))</f>
        <v/>
      </c>
      <c r="C155" s="35" t="str">
        <f t="shared" si="14"/>
        <v>DIN EN ISO 11885: 2009-09 (E 22)</v>
      </c>
      <c r="D155" s="29" t="str">
        <f>IF(PARAMETER!F160="","",PARAMETER!F160)</f>
        <v/>
      </c>
      <c r="E155" s="29" t="str">
        <f>IF(PARAMETER!G160="","",PARAMETER!G160)</f>
        <v/>
      </c>
      <c r="F155" s="36" t="str">
        <f>IF(PARAMETER!H160="","",PARAMETER!H160)</f>
        <v/>
      </c>
      <c r="G155" s="28" t="str">
        <f>IF(PARAMETER!I160="","",PARAMETER!I160)</f>
        <v/>
      </c>
      <c r="H155" s="29" t="str">
        <f>IF(PARAMETER!J160="","",PARAMETER!J160)</f>
        <v/>
      </c>
      <c r="M155" s="32" t="str">
        <f>IF(PARAMETER!E160="","",PARAMETER!E160)</f>
        <v>2009-09</v>
      </c>
      <c r="N155" s="32" t="b">
        <f>IF(LEFT(PARAMETER!C160,6)=$AE$51,TRUE,FALSE)</f>
        <v>0</v>
      </c>
      <c r="O155" s="33" t="str">
        <f t="shared" si="16"/>
        <v/>
      </c>
      <c r="P155" s="33" t="str">
        <f t="shared" si="17"/>
        <v/>
      </c>
      <c r="Q155" s="33" t="str">
        <f t="shared" si="15"/>
        <v/>
      </c>
      <c r="R155" s="101"/>
      <c r="S155" s="32" t="str">
        <f>IF(M155="","",PARAMETER!C160&amp;": "&amp;PARAMETER!E160&amp;" ("&amp;PARAMETER!D160&amp;")")</f>
        <v>DIN EN ISO 11885: 2009-09 (E 22)</v>
      </c>
      <c r="T155" s="32" t="str">
        <f>IF(R155&lt;&gt;"",R155,IF(N155,LEFT(PARAMETER!C160,9)&amp;"-"&amp;PARAMETER!D160&amp;Q155&amp;": "&amp;'DAkkS Transfer'!M155,S155))</f>
        <v>DIN EN ISO 11885: 2009-09 (E 22)</v>
      </c>
      <c r="U155" s="33" t="str">
        <f>IF(H155="","",MAX(U$9:U154)+1)</f>
        <v/>
      </c>
      <c r="V155" s="32" t="str">
        <f>IF(G155=PARAMETER!Q$9,PARAMETER!B160&amp;" - "&amp;AD$62,"")</f>
        <v/>
      </c>
      <c r="W155" s="32" t="str">
        <f>IF(H155="x",PARAMETER!B160,W154)</f>
        <v>2. Anionen, Kationen und Elemente</v>
      </c>
      <c r="X155" s="33" t="b">
        <f>ISNUMBER(PARAMETER!K160)</f>
        <v>1</v>
      </c>
    </row>
    <row r="156" spans="1:24" s="26" customFormat="1" ht="15.75" customHeight="1" x14ac:dyDescent="0.25">
      <c r="A156" s="77">
        <v>147</v>
      </c>
      <c r="B156" s="34" t="str">
        <f>IF(H156="S",V156,IF(H156="","",IF(PARAMETER!B161='DAkkS Transfer'!W155,"",'DAkkS Transfer'!W156)))</f>
        <v/>
      </c>
      <c r="C156" s="35" t="str">
        <f t="shared" si="14"/>
        <v>DIN EN ISO 17294-2: 2017-01 (E 29)</v>
      </c>
      <c r="D156" s="29" t="str">
        <f>IF(PARAMETER!F161="","",PARAMETER!F161)</f>
        <v/>
      </c>
      <c r="E156" s="29" t="str">
        <f>IF(PARAMETER!G161="","",PARAMETER!G161)</f>
        <v/>
      </c>
      <c r="F156" s="36" t="str">
        <f>IF(PARAMETER!H161="","",PARAMETER!H161)</f>
        <v/>
      </c>
      <c r="G156" s="28" t="str">
        <f>IF(PARAMETER!I161="","",PARAMETER!I161)</f>
        <v/>
      </c>
      <c r="H156" s="29" t="str">
        <f>IF(PARAMETER!J161="","",PARAMETER!J161)</f>
        <v/>
      </c>
      <c r="M156" s="32" t="str">
        <f>IF(PARAMETER!E161="","",PARAMETER!E161)</f>
        <v>2017-01</v>
      </c>
      <c r="N156" s="32" t="b">
        <f>IF(LEFT(PARAMETER!C161,6)=$AE$51,TRUE,FALSE)</f>
        <v>0</v>
      </c>
      <c r="O156" s="33" t="str">
        <f t="shared" si="16"/>
        <v/>
      </c>
      <c r="P156" s="33" t="str">
        <f t="shared" si="17"/>
        <v/>
      </c>
      <c r="Q156" s="33" t="str">
        <f t="shared" si="15"/>
        <v/>
      </c>
      <c r="R156" s="101"/>
      <c r="S156" s="32" t="str">
        <f>IF(M156="","",PARAMETER!C161&amp;": "&amp;PARAMETER!E161&amp;" ("&amp;PARAMETER!D161&amp;")")</f>
        <v>DIN EN ISO 17294-2: 2017-01 (E 29)</v>
      </c>
      <c r="T156" s="32" t="str">
        <f>IF(R156&lt;&gt;"",R156,IF(N156,LEFT(PARAMETER!C161,9)&amp;"-"&amp;PARAMETER!D161&amp;Q156&amp;": "&amp;'DAkkS Transfer'!M156,S156))</f>
        <v>DIN EN ISO 17294-2: 2017-01 (E 29)</v>
      </c>
      <c r="U156" s="33" t="str">
        <f>IF(H156="","",MAX(U$9:U155)+1)</f>
        <v/>
      </c>
      <c r="V156" s="32" t="str">
        <f>IF(G156=PARAMETER!Q$9,PARAMETER!B161&amp;" - "&amp;AD$62,"")</f>
        <v/>
      </c>
      <c r="W156" s="32" t="str">
        <f>IF(H156="x",PARAMETER!B161,W155)</f>
        <v>2. Anionen, Kationen und Elemente</v>
      </c>
      <c r="X156" s="33" t="b">
        <f>ISNUMBER(PARAMETER!K161)</f>
        <v>1</v>
      </c>
    </row>
    <row r="157" spans="1:24" s="26" customFormat="1" ht="15.75" customHeight="1" x14ac:dyDescent="0.25">
      <c r="A157" s="77">
        <v>148</v>
      </c>
      <c r="B157" s="34" t="str">
        <f>IF(H157="S",V157,IF(H157="","",IF(PARAMETER!B162='DAkkS Transfer'!W156,"",'DAkkS Transfer'!W157)))</f>
        <v/>
      </c>
      <c r="C157" s="35" t="str">
        <f t="shared" si="14"/>
        <v>DIN EN ISO 17294-2: 2024-12 (E 29)</v>
      </c>
      <c r="D157" s="29" t="str">
        <f>IF(PARAMETER!F162="","",PARAMETER!F162)</f>
        <v/>
      </c>
      <c r="E157" s="29" t="str">
        <f>IF(PARAMETER!G162="","",PARAMETER!G162)</f>
        <v/>
      </c>
      <c r="F157" s="36" t="str">
        <f>IF(PARAMETER!H162="","",PARAMETER!H162)</f>
        <v/>
      </c>
      <c r="G157" s="28" t="str">
        <f>IF(PARAMETER!I162="","",PARAMETER!I162)</f>
        <v/>
      </c>
      <c r="H157" s="29" t="str">
        <f>IF(PARAMETER!J162="","",PARAMETER!J162)</f>
        <v/>
      </c>
      <c r="M157" s="32" t="str">
        <f>IF(PARAMETER!E162="","",PARAMETER!E162)</f>
        <v>2024-12</v>
      </c>
      <c r="N157" s="32" t="b">
        <f>IF(LEFT(PARAMETER!C162,6)=$AE$51,TRUE,FALSE)</f>
        <v>0</v>
      </c>
      <c r="O157" s="33" t="str">
        <f t="shared" si="16"/>
        <v/>
      </c>
      <c r="P157" s="33" t="str">
        <f t="shared" si="17"/>
        <v/>
      </c>
      <c r="Q157" s="33" t="str">
        <f t="shared" si="15"/>
        <v/>
      </c>
      <c r="R157" s="101"/>
      <c r="S157" s="32" t="str">
        <f>IF(M157="","",PARAMETER!C162&amp;": "&amp;PARAMETER!E162&amp;" ("&amp;PARAMETER!D162&amp;")")</f>
        <v>DIN EN ISO 17294-2: 2024-12 (E 29)</v>
      </c>
      <c r="T157" s="32" t="str">
        <f>IF(R157&lt;&gt;"",R157,IF(N157,LEFT(PARAMETER!C162,9)&amp;"-"&amp;PARAMETER!D162&amp;Q157&amp;": "&amp;'DAkkS Transfer'!M157,S157))</f>
        <v>DIN EN ISO 17294-2: 2024-12 (E 29)</v>
      </c>
      <c r="U157" s="33" t="str">
        <f>IF(H157="","",MAX(U$9:U156)+1)</f>
        <v/>
      </c>
      <c r="V157" s="32" t="str">
        <f>IF(G157=PARAMETER!Q$9,PARAMETER!B162&amp;" - "&amp;AD$62,"")</f>
        <v/>
      </c>
      <c r="W157" s="32" t="str">
        <f>IF(H157="x",PARAMETER!B162,W156)</f>
        <v>2. Anionen, Kationen und Elemente</v>
      </c>
      <c r="X157" s="33" t="b">
        <f>ISNUMBER(PARAMETER!K162)</f>
        <v>0</v>
      </c>
    </row>
    <row r="158" spans="1:24" s="26" customFormat="1" ht="15.75" customHeight="1" x14ac:dyDescent="0.25">
      <c r="A158" s="77">
        <v>149</v>
      </c>
      <c r="B158" s="34" t="str">
        <f>IF(H158="S",V158,IF(H158="","",IF(PARAMETER!B163='DAkkS Transfer'!W157,"",'DAkkS Transfer'!W158)))</f>
        <v/>
      </c>
      <c r="C158" s="35" t="str">
        <f t="shared" si="14"/>
        <v>DIN EN ISO 15586: 2004-02 (E 4)</v>
      </c>
      <c r="D158" s="29" t="str">
        <f>IF(PARAMETER!F163="","",PARAMETER!F163)</f>
        <v/>
      </c>
      <c r="E158" s="29" t="str">
        <f>IF(PARAMETER!G163="","",PARAMETER!G163)</f>
        <v/>
      </c>
      <c r="F158" s="36" t="str">
        <f>IF(PARAMETER!H163="","",PARAMETER!H163)</f>
        <v/>
      </c>
      <c r="G158" s="28" t="str">
        <f>IF(PARAMETER!I163="","",PARAMETER!I163)</f>
        <v/>
      </c>
      <c r="H158" s="29" t="str">
        <f>IF(PARAMETER!J163="","",PARAMETER!J163)</f>
        <v/>
      </c>
      <c r="M158" s="32" t="str">
        <f>IF(PARAMETER!E163="","",PARAMETER!E163)</f>
        <v>2004-02</v>
      </c>
      <c r="N158" s="32" t="b">
        <f>IF(LEFT(PARAMETER!C163,6)=$AE$51,TRUE,FALSE)</f>
        <v>0</v>
      </c>
      <c r="O158" s="33" t="str">
        <f t="shared" si="16"/>
        <v/>
      </c>
      <c r="P158" s="33" t="str">
        <f t="shared" si="17"/>
        <v/>
      </c>
      <c r="Q158" s="33" t="str">
        <f t="shared" si="15"/>
        <v/>
      </c>
      <c r="R158" s="101"/>
      <c r="S158" s="32" t="str">
        <f>IF(M158="","",PARAMETER!C163&amp;": "&amp;PARAMETER!E163&amp;" ("&amp;PARAMETER!D163&amp;")")</f>
        <v>DIN EN ISO 15586: 2004-02 (E 4)</v>
      </c>
      <c r="T158" s="32" t="str">
        <f>IF(R158&lt;&gt;"",R158,IF(N158,LEFT(PARAMETER!C163,9)&amp;"-"&amp;PARAMETER!D163&amp;Q158&amp;": "&amp;'DAkkS Transfer'!M158,S158))</f>
        <v>DIN EN ISO 15586: 2004-02 (E 4)</v>
      </c>
      <c r="U158" s="33" t="str">
        <f>IF(H158="","",MAX(U$9:U157)+1)</f>
        <v/>
      </c>
      <c r="V158" s="32" t="str">
        <f>IF(G158=PARAMETER!Q$9,PARAMETER!B163&amp;" - "&amp;AD$62,"")</f>
        <v/>
      </c>
      <c r="W158" s="32" t="str">
        <f>IF(H158="x",PARAMETER!B163,W157)</f>
        <v>2. Anionen, Kationen und Elemente</v>
      </c>
      <c r="X158" s="33" t="b">
        <f>ISNUMBER(PARAMETER!K163)</f>
        <v>1</v>
      </c>
    </row>
    <row r="159" spans="1:24" s="26" customFormat="1" ht="15.75" customHeight="1" x14ac:dyDescent="0.25">
      <c r="A159" s="77">
        <v>150</v>
      </c>
      <c r="B159" s="34" t="str">
        <f>IF(H159="S",V159,IF(H159="","",IF(PARAMETER!B164='DAkkS Transfer'!W158,"",'DAkkS Transfer'!W159)))</f>
        <v/>
      </c>
      <c r="C159" s="35" t="str">
        <f t="shared" si="14"/>
        <v>DIN 38406-E 26: 1997-07</v>
      </c>
      <c r="D159" s="29" t="str">
        <f>IF(PARAMETER!F164="","",PARAMETER!F164)</f>
        <v/>
      </c>
      <c r="E159" s="29" t="str">
        <f>IF(PARAMETER!G164="","",PARAMETER!G164)</f>
        <v/>
      </c>
      <c r="F159" s="36" t="str">
        <f>IF(PARAMETER!H164="","",PARAMETER!H164)</f>
        <v/>
      </c>
      <c r="G159" s="28" t="str">
        <f>IF(PARAMETER!I164="","",PARAMETER!I164)</f>
        <v/>
      </c>
      <c r="H159" s="29" t="str">
        <f>IF(PARAMETER!J164="","",PARAMETER!J164)</f>
        <v/>
      </c>
      <c r="M159" s="32" t="str">
        <f>IF(PARAMETER!E164="","",PARAMETER!E164)</f>
        <v>1997-07</v>
      </c>
      <c r="N159" s="32" t="b">
        <f>IF(LEFT(PARAMETER!C164,6)=$AE$51,TRUE,FALSE)</f>
        <v>1</v>
      </c>
      <c r="O159" s="33">
        <f t="shared" si="16"/>
        <v>19</v>
      </c>
      <c r="P159" s="33">
        <f t="shared" si="17"/>
        <v>13</v>
      </c>
      <c r="Q159" s="33" t="str">
        <f t="shared" si="15"/>
        <v/>
      </c>
      <c r="R159" s="101"/>
      <c r="S159" s="32" t="str">
        <f>IF(M159="","",PARAMETER!C164&amp;": "&amp;PARAMETER!E164&amp;" ("&amp;PARAMETER!D164&amp;")")</f>
        <v>DIN 38406-26: 1997-07 (E 26)</v>
      </c>
      <c r="T159" s="32" t="str">
        <f>IF(R159&lt;&gt;"",R159,IF(N159,LEFT(PARAMETER!C164,9)&amp;"-"&amp;PARAMETER!D164&amp;Q159&amp;": "&amp;'DAkkS Transfer'!M159,S159))</f>
        <v>DIN 38406-E 26: 1997-07</v>
      </c>
      <c r="U159" s="33" t="str">
        <f>IF(H159="","",MAX(U$9:U158)+1)</f>
        <v/>
      </c>
      <c r="V159" s="32" t="str">
        <f>IF(G159=PARAMETER!Q$9,PARAMETER!B164&amp;" - "&amp;AD$62,"")</f>
        <v/>
      </c>
      <c r="W159" s="32" t="str">
        <f>IF(H159="x",PARAMETER!B164,W158)</f>
        <v>2. Anionen, Kationen und Elemente</v>
      </c>
      <c r="X159" s="33" t="b">
        <f>ISNUMBER(PARAMETER!K164)</f>
        <v>1</v>
      </c>
    </row>
    <row r="160" spans="1:24" s="26" customFormat="1" ht="15.75" customHeight="1" x14ac:dyDescent="0.25">
      <c r="A160" s="77">
        <v>151</v>
      </c>
      <c r="B160" s="34" t="str">
        <f>IF(H160="S",V160,IF(H160="","",IF(PARAMETER!B165='DAkkS Transfer'!W159,"",'DAkkS Transfer'!W160)))</f>
        <v/>
      </c>
      <c r="C160" s="35" t="str">
        <f t="shared" si="14"/>
        <v>DIN EN ISO 17294-2: 2017-01 (E 29)</v>
      </c>
      <c r="D160" s="29" t="str">
        <f>IF(PARAMETER!F165="","",PARAMETER!F165)</f>
        <v/>
      </c>
      <c r="E160" s="29" t="str">
        <f>IF(PARAMETER!G165="","",PARAMETER!G165)</f>
        <v/>
      </c>
      <c r="F160" s="36" t="str">
        <f>IF(PARAMETER!H165="","",PARAMETER!H165)</f>
        <v/>
      </c>
      <c r="G160" s="28" t="str">
        <f>IF(PARAMETER!I165="","",PARAMETER!I165)</f>
        <v/>
      </c>
      <c r="H160" s="29" t="str">
        <f>IF(PARAMETER!J165="","",PARAMETER!J165)</f>
        <v/>
      </c>
      <c r="M160" s="32" t="str">
        <f>IF(PARAMETER!E165="","",PARAMETER!E165)</f>
        <v>2017-01</v>
      </c>
      <c r="N160" s="32" t="b">
        <f>IF(LEFT(PARAMETER!C165,6)=$AE$51,TRUE,FALSE)</f>
        <v>0</v>
      </c>
      <c r="O160" s="33" t="str">
        <f t="shared" si="16"/>
        <v/>
      </c>
      <c r="P160" s="33" t="str">
        <f t="shared" si="17"/>
        <v/>
      </c>
      <c r="Q160" s="33" t="str">
        <f t="shared" si="15"/>
        <v/>
      </c>
      <c r="R160" s="101"/>
      <c r="S160" s="32" t="str">
        <f>IF(M160="","",PARAMETER!C165&amp;": "&amp;PARAMETER!E165&amp;" ("&amp;PARAMETER!D165&amp;")")</f>
        <v>DIN EN ISO 17294-2: 2017-01 (E 29)</v>
      </c>
      <c r="T160" s="32" t="str">
        <f>IF(R160&lt;&gt;"",R160,IF(N160,LEFT(PARAMETER!C165,9)&amp;"-"&amp;PARAMETER!D165&amp;Q160&amp;": "&amp;'DAkkS Transfer'!M160,S160))</f>
        <v>DIN EN ISO 17294-2: 2017-01 (E 29)</v>
      </c>
      <c r="U160" s="33" t="str">
        <f>IF(H160="","",MAX(U$9:U159)+1)</f>
        <v/>
      </c>
      <c r="V160" s="32" t="str">
        <f>IF(G160=PARAMETER!Q$9,PARAMETER!B165&amp;" - "&amp;AD$62,"")</f>
        <v/>
      </c>
      <c r="W160" s="32" t="str">
        <f>IF(H160="x",PARAMETER!B165,W159)</f>
        <v>2. Anionen, Kationen und Elemente</v>
      </c>
      <c r="X160" s="33" t="b">
        <f>ISNUMBER(PARAMETER!K165)</f>
        <v>1</v>
      </c>
    </row>
    <row r="161" spans="1:24" s="26" customFormat="1" ht="15.75" customHeight="1" x14ac:dyDescent="0.25">
      <c r="A161" s="77">
        <v>152</v>
      </c>
      <c r="B161" s="34" t="str">
        <f>IF(H161="S",V161,IF(H161="","",IF(PARAMETER!B166='DAkkS Transfer'!W160,"",'DAkkS Transfer'!W161)))</f>
        <v/>
      </c>
      <c r="C161" s="35" t="str">
        <f t="shared" si="14"/>
        <v>DIN EN ISO 17294-2: 2024-12 (E 29)</v>
      </c>
      <c r="D161" s="29" t="str">
        <f>IF(PARAMETER!F166="","",PARAMETER!F166)</f>
        <v/>
      </c>
      <c r="E161" s="29" t="str">
        <f>IF(PARAMETER!G166="","",PARAMETER!G166)</f>
        <v/>
      </c>
      <c r="F161" s="36" t="str">
        <f>IF(PARAMETER!H166="","",PARAMETER!H166)</f>
        <v/>
      </c>
      <c r="G161" s="28" t="str">
        <f>IF(PARAMETER!I166="","",PARAMETER!I166)</f>
        <v/>
      </c>
      <c r="H161" s="29" t="str">
        <f>IF(PARAMETER!J166="","",PARAMETER!J166)</f>
        <v/>
      </c>
      <c r="M161" s="32" t="str">
        <f>IF(PARAMETER!E166="","",PARAMETER!E166)</f>
        <v>2024-12</v>
      </c>
      <c r="N161" s="32" t="b">
        <f>IF(LEFT(PARAMETER!C166,6)=$AE$51,TRUE,FALSE)</f>
        <v>0</v>
      </c>
      <c r="O161" s="33" t="str">
        <f t="shared" si="16"/>
        <v/>
      </c>
      <c r="P161" s="33" t="str">
        <f t="shared" si="17"/>
        <v/>
      </c>
      <c r="Q161" s="33" t="str">
        <f t="shared" si="15"/>
        <v/>
      </c>
      <c r="R161" s="101"/>
      <c r="S161" s="32" t="str">
        <f>IF(M161="","",PARAMETER!C166&amp;": "&amp;PARAMETER!E166&amp;" ("&amp;PARAMETER!D166&amp;")")</f>
        <v>DIN EN ISO 17294-2: 2024-12 (E 29)</v>
      </c>
      <c r="T161" s="32" t="str">
        <f>IF(R161&lt;&gt;"",R161,IF(N161,LEFT(PARAMETER!C166,9)&amp;"-"&amp;PARAMETER!D166&amp;Q161&amp;": "&amp;'DAkkS Transfer'!M161,S161))</f>
        <v>DIN EN ISO 17294-2: 2024-12 (E 29)</v>
      </c>
      <c r="U161" s="33" t="str">
        <f>IF(H161="","",MAX(U$9:U160)+1)</f>
        <v/>
      </c>
      <c r="V161" s="32" t="str">
        <f>IF(G161=PARAMETER!Q$9,PARAMETER!B166&amp;" - "&amp;AD$62,"")</f>
        <v/>
      </c>
      <c r="W161" s="32" t="str">
        <f>IF(H161="x",PARAMETER!B166,W160)</f>
        <v>2. Anionen, Kationen und Elemente</v>
      </c>
      <c r="X161" s="33" t="b">
        <f>ISNUMBER(PARAMETER!K166)</f>
        <v>0</v>
      </c>
    </row>
    <row r="162" spans="1:24" s="26" customFormat="1" ht="15.75" customHeight="1" x14ac:dyDescent="0.25">
      <c r="A162" s="77">
        <v>153</v>
      </c>
      <c r="B162" s="34" t="str">
        <f>IF(H162="S",V162,IF(H162="","",IF(PARAMETER!B167='DAkkS Transfer'!W161,"",'DAkkS Transfer'!W162)))</f>
        <v/>
      </c>
      <c r="C162" s="35" t="str">
        <f t="shared" si="14"/>
        <v>DIN EN ISO 11885: 2009-09 (E 22)</v>
      </c>
      <c r="D162" s="29" t="str">
        <f>IF(PARAMETER!F167="","",PARAMETER!F167)</f>
        <v/>
      </c>
      <c r="E162" s="29" t="str">
        <f>IF(PARAMETER!G167="","",PARAMETER!G167)</f>
        <v/>
      </c>
      <c r="F162" s="36" t="str">
        <f>IF(PARAMETER!H167="","",PARAMETER!H167)</f>
        <v/>
      </c>
      <c r="G162" s="28" t="str">
        <f>IF(PARAMETER!I167="","",PARAMETER!I167)</f>
        <v/>
      </c>
      <c r="H162" s="29" t="str">
        <f>IF(PARAMETER!J167="","",PARAMETER!J167)</f>
        <v/>
      </c>
      <c r="M162" s="32" t="str">
        <f>IF(PARAMETER!E167="","",PARAMETER!E167)</f>
        <v>2009-09</v>
      </c>
      <c r="N162" s="32" t="b">
        <f>IF(LEFT(PARAMETER!C167,6)=$AE$51,TRUE,FALSE)</f>
        <v>0</v>
      </c>
      <c r="O162" s="33" t="str">
        <f t="shared" si="16"/>
        <v/>
      </c>
      <c r="P162" s="33" t="str">
        <f t="shared" si="17"/>
        <v/>
      </c>
      <c r="Q162" s="33" t="str">
        <f t="shared" si="15"/>
        <v/>
      </c>
      <c r="R162" s="101"/>
      <c r="S162" s="32" t="str">
        <f>IF(M162="","",PARAMETER!C167&amp;": "&amp;PARAMETER!E167&amp;" ("&amp;PARAMETER!D167&amp;")")</f>
        <v>DIN EN ISO 11885: 2009-09 (E 22)</v>
      </c>
      <c r="T162" s="32" t="str">
        <f>IF(R162&lt;&gt;"",R162,IF(N162,LEFT(PARAMETER!C167,9)&amp;"-"&amp;PARAMETER!D167&amp;Q162&amp;": "&amp;'DAkkS Transfer'!M162,S162))</f>
        <v>DIN EN ISO 11885: 2009-09 (E 22)</v>
      </c>
      <c r="U162" s="33" t="str">
        <f>IF(H162="","",MAX(U$9:U161)+1)</f>
        <v/>
      </c>
      <c r="V162" s="32" t="str">
        <f>IF(G162=PARAMETER!Q$9,PARAMETER!B167&amp;" - "&amp;AD$62,"")</f>
        <v/>
      </c>
      <c r="W162" s="32" t="str">
        <f>IF(H162="x",PARAMETER!B167,W161)</f>
        <v>2. Anionen, Kationen und Elemente</v>
      </c>
      <c r="X162" s="33" t="b">
        <f>ISNUMBER(PARAMETER!K167)</f>
        <v>1</v>
      </c>
    </row>
    <row r="163" spans="1:24" s="26" customFormat="1" ht="15.75" customHeight="1" x14ac:dyDescent="0.25">
      <c r="A163" s="77">
        <v>154</v>
      </c>
      <c r="B163" s="34" t="str">
        <f>IF(H163="S",V163,IF(H163="","",IF(PARAMETER!B168='DAkkS Transfer'!W162,"",'DAkkS Transfer'!W163)))</f>
        <v/>
      </c>
      <c r="C163" s="35" t="str">
        <f t="shared" si="14"/>
        <v>DIN EN ISO 17294-2: 2017-01 (E 29)</v>
      </c>
      <c r="D163" s="29" t="str">
        <f>IF(PARAMETER!F168="","",PARAMETER!F168)</f>
        <v/>
      </c>
      <c r="E163" s="29" t="str">
        <f>IF(PARAMETER!G168="","",PARAMETER!G168)</f>
        <v/>
      </c>
      <c r="F163" s="36" t="str">
        <f>IF(PARAMETER!H168="","",PARAMETER!H168)</f>
        <v/>
      </c>
      <c r="G163" s="28" t="str">
        <f>IF(PARAMETER!I168="","",PARAMETER!I168)</f>
        <v/>
      </c>
      <c r="H163" s="29" t="str">
        <f>IF(PARAMETER!J168="","",PARAMETER!J168)</f>
        <v/>
      </c>
      <c r="M163" s="32" t="str">
        <f>IF(PARAMETER!E168="","",PARAMETER!E168)</f>
        <v>2017-01</v>
      </c>
      <c r="N163" s="32" t="b">
        <f>IF(LEFT(PARAMETER!C168,6)=$AE$51,TRUE,FALSE)</f>
        <v>0</v>
      </c>
      <c r="O163" s="33" t="str">
        <f t="shared" si="16"/>
        <v/>
      </c>
      <c r="P163" s="33" t="str">
        <f t="shared" si="17"/>
        <v/>
      </c>
      <c r="Q163" s="33" t="str">
        <f t="shared" si="15"/>
        <v/>
      </c>
      <c r="R163" s="101"/>
      <c r="S163" s="32" t="str">
        <f>IF(M163="","",PARAMETER!C168&amp;": "&amp;PARAMETER!E168&amp;" ("&amp;PARAMETER!D168&amp;")")</f>
        <v>DIN EN ISO 17294-2: 2017-01 (E 29)</v>
      </c>
      <c r="T163" s="32" t="str">
        <f>IF(R163&lt;&gt;"",R163,IF(N163,LEFT(PARAMETER!C168,9)&amp;"-"&amp;PARAMETER!D168&amp;Q163&amp;": "&amp;'DAkkS Transfer'!M163,S163))</f>
        <v>DIN EN ISO 17294-2: 2017-01 (E 29)</v>
      </c>
      <c r="U163" s="33" t="str">
        <f>IF(H163="","",MAX(U$9:U162)+1)</f>
        <v/>
      </c>
      <c r="V163" s="32" t="str">
        <f>IF(G163=PARAMETER!Q$9,PARAMETER!B168&amp;" - "&amp;AD$62,"")</f>
        <v/>
      </c>
      <c r="W163" s="32" t="str">
        <f>IF(H163="x",PARAMETER!B168,W162)</f>
        <v>2. Anionen, Kationen und Elemente</v>
      </c>
      <c r="X163" s="33" t="b">
        <f>ISNUMBER(PARAMETER!K168)</f>
        <v>1</v>
      </c>
    </row>
    <row r="164" spans="1:24" s="26" customFormat="1" ht="15.75" customHeight="1" x14ac:dyDescent="0.25">
      <c r="A164" s="77">
        <v>155</v>
      </c>
      <c r="B164" s="34" t="str">
        <f>IF(H164="S",V164,IF(H164="","",IF(PARAMETER!B169='DAkkS Transfer'!W163,"",'DAkkS Transfer'!W164)))</f>
        <v/>
      </c>
      <c r="C164" s="35" t="str">
        <f t="shared" ref="C164:C227" si="18">T164</f>
        <v>DIN EN ISO 17294-2: 2024-12 (E 29)</v>
      </c>
      <c r="D164" s="29" t="str">
        <f>IF(PARAMETER!F169="","",PARAMETER!F169)</f>
        <v/>
      </c>
      <c r="E164" s="29" t="str">
        <f>IF(PARAMETER!G169="","",PARAMETER!G169)</f>
        <v/>
      </c>
      <c r="F164" s="36" t="str">
        <f>IF(PARAMETER!H169="","",PARAMETER!H169)</f>
        <v/>
      </c>
      <c r="G164" s="28" t="str">
        <f>IF(PARAMETER!I169="","",PARAMETER!I169)</f>
        <v/>
      </c>
      <c r="H164" s="29" t="str">
        <f>IF(PARAMETER!J169="","",PARAMETER!J169)</f>
        <v/>
      </c>
      <c r="M164" s="32" t="str">
        <f>IF(PARAMETER!E169="","",PARAMETER!E169)</f>
        <v>2024-12</v>
      </c>
      <c r="N164" s="32" t="b">
        <f>IF(LEFT(PARAMETER!C169,6)=$AE$51,TRUE,FALSE)</f>
        <v>0</v>
      </c>
      <c r="O164" s="33" t="str">
        <f t="shared" si="16"/>
        <v/>
      </c>
      <c r="P164" s="33" t="str">
        <f t="shared" si="17"/>
        <v/>
      </c>
      <c r="Q164" s="33" t="str">
        <f t="shared" si="15"/>
        <v/>
      </c>
      <c r="R164" s="101"/>
      <c r="S164" s="32" t="str">
        <f>IF(M164="","",PARAMETER!C169&amp;": "&amp;PARAMETER!E169&amp;" ("&amp;PARAMETER!D169&amp;")")</f>
        <v>DIN EN ISO 17294-2: 2024-12 (E 29)</v>
      </c>
      <c r="T164" s="32" t="str">
        <f>IF(R164&lt;&gt;"",R164,IF(N164,LEFT(PARAMETER!C169,9)&amp;"-"&amp;PARAMETER!D169&amp;Q164&amp;": "&amp;'DAkkS Transfer'!M164,S164))</f>
        <v>DIN EN ISO 17294-2: 2024-12 (E 29)</v>
      </c>
      <c r="U164" s="33" t="str">
        <f>IF(H164="","",MAX(U$9:U163)+1)</f>
        <v/>
      </c>
      <c r="V164" s="32" t="str">
        <f>IF(G164=PARAMETER!Q$9,PARAMETER!B169&amp;" - "&amp;AD$62,"")</f>
        <v/>
      </c>
      <c r="W164" s="32" t="str">
        <f>IF(H164="x",PARAMETER!B169,W163)</f>
        <v>2. Anionen, Kationen und Elemente</v>
      </c>
      <c r="X164" s="33" t="b">
        <f>ISNUMBER(PARAMETER!K169)</f>
        <v>0</v>
      </c>
    </row>
    <row r="165" spans="1:24" s="26" customFormat="1" ht="15.75" customHeight="1" x14ac:dyDescent="0.25">
      <c r="A165" s="77">
        <v>156</v>
      </c>
      <c r="B165" s="34" t="str">
        <f>IF(H165="S",V165,IF(H165="","",IF(PARAMETER!B170='DAkkS Transfer'!W164,"",'DAkkS Transfer'!W165)))</f>
        <v/>
      </c>
      <c r="C165" s="35" t="str">
        <f t="shared" si="18"/>
        <v>DIN EN ISO 15586: 2004-02 (E 4)</v>
      </c>
      <c r="D165" s="29" t="str">
        <f>IF(PARAMETER!F170="","",PARAMETER!F170)</f>
        <v/>
      </c>
      <c r="E165" s="29" t="str">
        <f>IF(PARAMETER!G170="","",PARAMETER!G170)</f>
        <v/>
      </c>
      <c r="F165" s="36" t="str">
        <f>IF(PARAMETER!H170="","",PARAMETER!H170)</f>
        <v/>
      </c>
      <c r="G165" s="28" t="str">
        <f>IF(PARAMETER!I170="","",PARAMETER!I170)</f>
        <v/>
      </c>
      <c r="H165" s="29" t="str">
        <f>IF(PARAMETER!J170="","",PARAMETER!J170)</f>
        <v/>
      </c>
      <c r="M165" s="32" t="str">
        <f>IF(PARAMETER!E170="","",PARAMETER!E170)</f>
        <v>2004-02</v>
      </c>
      <c r="N165" s="32" t="b">
        <f>IF(LEFT(PARAMETER!C170,6)=$AE$51,TRUE,FALSE)</f>
        <v>0</v>
      </c>
      <c r="O165" s="33" t="str">
        <f t="shared" si="16"/>
        <v/>
      </c>
      <c r="P165" s="33" t="str">
        <f t="shared" si="17"/>
        <v/>
      </c>
      <c r="Q165" s="33" t="str">
        <f t="shared" si="15"/>
        <v/>
      </c>
      <c r="R165" s="101"/>
      <c r="S165" s="32" t="str">
        <f>IF(M165="","",PARAMETER!C170&amp;": "&amp;PARAMETER!E170&amp;" ("&amp;PARAMETER!D170&amp;")")</f>
        <v>DIN EN ISO 15586: 2004-02 (E 4)</v>
      </c>
      <c r="T165" s="32" t="str">
        <f>IF(R165&lt;&gt;"",R165,IF(N165,LEFT(PARAMETER!C170,9)&amp;"-"&amp;PARAMETER!D170&amp;Q165&amp;": "&amp;'DAkkS Transfer'!M165,S165))</f>
        <v>DIN EN ISO 15586: 2004-02 (E 4)</v>
      </c>
      <c r="U165" s="33" t="str">
        <f>IF(H165="","",MAX(U$9:U164)+1)</f>
        <v/>
      </c>
      <c r="V165" s="32" t="str">
        <f>IF(G165=PARAMETER!Q$9,PARAMETER!B170&amp;" - "&amp;AD$62,"")</f>
        <v/>
      </c>
      <c r="W165" s="32" t="str">
        <f>IF(H165="x",PARAMETER!B170,W164)</f>
        <v>2. Anionen, Kationen und Elemente</v>
      </c>
      <c r="X165" s="33" t="b">
        <f>ISNUMBER(PARAMETER!K170)</f>
        <v>1</v>
      </c>
    </row>
    <row r="166" spans="1:24" s="26" customFormat="1" ht="15.75" customHeight="1" x14ac:dyDescent="0.25">
      <c r="A166" s="77">
        <v>157</v>
      </c>
      <c r="B166" s="34" t="str">
        <f>IF(H166="S",V166,IF(H166="","",IF(PARAMETER!B171='DAkkS Transfer'!W165,"",'DAkkS Transfer'!W166)))</f>
        <v/>
      </c>
      <c r="C166" s="35" t="str">
        <f t="shared" si="18"/>
        <v>DIN 38406-E 8: 2004-10</v>
      </c>
      <c r="D166" s="29" t="str">
        <f>IF(PARAMETER!F171="","",PARAMETER!F171)</f>
        <v/>
      </c>
      <c r="E166" s="29" t="str">
        <f>IF(PARAMETER!G171="","",PARAMETER!G171)</f>
        <v/>
      </c>
      <c r="F166" s="36" t="str">
        <f>IF(PARAMETER!H171="","",PARAMETER!H171)</f>
        <v/>
      </c>
      <c r="G166" s="28" t="str">
        <f>IF(PARAMETER!I171="","",PARAMETER!I171)</f>
        <v/>
      </c>
      <c r="H166" s="29" t="str">
        <f>IF(PARAMETER!J171="","",PARAMETER!J171)</f>
        <v/>
      </c>
      <c r="M166" s="32" t="str">
        <f>IF(PARAMETER!E171="","",PARAMETER!E171)</f>
        <v>2004-10</v>
      </c>
      <c r="N166" s="32" t="b">
        <f>IF(LEFT(PARAMETER!C171,6)=$AE$51,TRUE,FALSE)</f>
        <v>1</v>
      </c>
      <c r="O166" s="33">
        <f t="shared" si="16"/>
        <v>18</v>
      </c>
      <c r="P166" s="33">
        <f t="shared" si="17"/>
        <v>12</v>
      </c>
      <c r="Q166" s="33" t="str">
        <f t="shared" si="15"/>
        <v/>
      </c>
      <c r="R166" s="101"/>
      <c r="S166" s="32" t="str">
        <f>IF(M166="","",PARAMETER!C171&amp;": "&amp;PARAMETER!E171&amp;" ("&amp;PARAMETER!D171&amp;")")</f>
        <v>DIN 38406-8: 2004-10 (E 8)</v>
      </c>
      <c r="T166" s="32" t="str">
        <f>IF(R166&lt;&gt;"",R166,IF(N166,LEFT(PARAMETER!C171,9)&amp;"-"&amp;PARAMETER!D171&amp;Q166&amp;": "&amp;'DAkkS Transfer'!M166,S166))</f>
        <v>DIN 38406-E 8: 2004-10</v>
      </c>
      <c r="U166" s="33" t="str">
        <f>IF(H166="","",MAX(U$9:U165)+1)</f>
        <v/>
      </c>
      <c r="V166" s="32" t="str">
        <f>IF(G166=PARAMETER!Q$9,PARAMETER!B171&amp;" - "&amp;AD$62,"")</f>
        <v/>
      </c>
      <c r="W166" s="32" t="str">
        <f>IF(H166="x",PARAMETER!B171,W165)</f>
        <v>2. Anionen, Kationen und Elemente</v>
      </c>
      <c r="X166" s="33" t="b">
        <f>ISNUMBER(PARAMETER!K171)</f>
        <v>1</v>
      </c>
    </row>
    <row r="167" spans="1:24" s="26" customFormat="1" ht="15.75" customHeight="1" x14ac:dyDescent="0.25">
      <c r="A167" s="77">
        <v>158</v>
      </c>
      <c r="B167" s="34" t="str">
        <f>IF(H167="S",V167,IF(H167="","",IF(PARAMETER!B172='DAkkS Transfer'!W166,"",'DAkkS Transfer'!W167)))</f>
        <v/>
      </c>
      <c r="C167" s="35" t="str">
        <f t="shared" si="18"/>
        <v>DIN EN ISO 11885: 2009-09 (E 22)</v>
      </c>
      <c r="D167" s="29" t="str">
        <f>IF(PARAMETER!F172="","",PARAMETER!F172)</f>
        <v/>
      </c>
      <c r="E167" s="29" t="str">
        <f>IF(PARAMETER!G172="","",PARAMETER!G172)</f>
        <v/>
      </c>
      <c r="F167" s="36" t="str">
        <f>IF(PARAMETER!H172="","",PARAMETER!H172)</f>
        <v/>
      </c>
      <c r="G167" s="28" t="str">
        <f>IF(PARAMETER!I172="","",PARAMETER!I172)</f>
        <v/>
      </c>
      <c r="H167" s="29" t="str">
        <f>IF(PARAMETER!J172="","",PARAMETER!J172)</f>
        <v/>
      </c>
      <c r="M167" s="32" t="str">
        <f>IF(PARAMETER!E172="","",PARAMETER!E172)</f>
        <v>2009-09</v>
      </c>
      <c r="N167" s="32" t="b">
        <f>IF(LEFT(PARAMETER!C172,6)=$AE$51,TRUE,FALSE)</f>
        <v>0</v>
      </c>
      <c r="O167" s="33" t="str">
        <f t="shared" si="16"/>
        <v/>
      </c>
      <c r="P167" s="33" t="str">
        <f t="shared" si="17"/>
        <v/>
      </c>
      <c r="Q167" s="33" t="str">
        <f t="shared" si="15"/>
        <v/>
      </c>
      <c r="R167" s="101"/>
      <c r="S167" s="32" t="str">
        <f>IF(M167="","",PARAMETER!C172&amp;": "&amp;PARAMETER!E172&amp;" ("&amp;PARAMETER!D172&amp;")")</f>
        <v>DIN EN ISO 11885: 2009-09 (E 22)</v>
      </c>
      <c r="T167" s="32" t="str">
        <f>IF(R167&lt;&gt;"",R167,IF(N167,LEFT(PARAMETER!C172,9)&amp;"-"&amp;PARAMETER!D172&amp;Q167&amp;": "&amp;'DAkkS Transfer'!M167,S167))</f>
        <v>DIN EN ISO 11885: 2009-09 (E 22)</v>
      </c>
      <c r="U167" s="33" t="str">
        <f>IF(H167="","",MAX(U$9:U166)+1)</f>
        <v/>
      </c>
      <c r="V167" s="32" t="str">
        <f>IF(G167=PARAMETER!Q$9,PARAMETER!B172&amp;" - "&amp;AD$62,"")</f>
        <v/>
      </c>
      <c r="W167" s="32" t="str">
        <f>IF(H167="x",PARAMETER!B172,W166)</f>
        <v>2. Anionen, Kationen und Elemente</v>
      </c>
      <c r="X167" s="33" t="b">
        <f>ISNUMBER(PARAMETER!K172)</f>
        <v>1</v>
      </c>
    </row>
    <row r="168" spans="1:24" s="26" customFormat="1" ht="15.75" customHeight="1" x14ac:dyDescent="0.25">
      <c r="A168" s="77">
        <v>159</v>
      </c>
      <c r="B168" s="34" t="str">
        <f>IF(H168="S",V168,IF(H168="","",IF(PARAMETER!B173='DAkkS Transfer'!W167,"",'DAkkS Transfer'!W168)))</f>
        <v/>
      </c>
      <c r="C168" s="35" t="str">
        <f t="shared" si="18"/>
        <v>DIN EN ISO 17294-2: 2017-01 (E 29)</v>
      </c>
      <c r="D168" s="29" t="str">
        <f>IF(PARAMETER!F173="","",PARAMETER!F173)</f>
        <v/>
      </c>
      <c r="E168" s="29" t="str">
        <f>IF(PARAMETER!G173="","",PARAMETER!G173)</f>
        <v/>
      </c>
      <c r="F168" s="36" t="str">
        <f>IF(PARAMETER!H173="","",PARAMETER!H173)</f>
        <v/>
      </c>
      <c r="G168" s="28" t="str">
        <f>IF(PARAMETER!I173="","",PARAMETER!I173)</f>
        <v/>
      </c>
      <c r="H168" s="29" t="str">
        <f>IF(PARAMETER!J173="","",PARAMETER!J173)</f>
        <v/>
      </c>
      <c r="M168" s="32" t="str">
        <f>IF(PARAMETER!E173="","",PARAMETER!E173)</f>
        <v>2017-01</v>
      </c>
      <c r="N168" s="32" t="b">
        <f>IF(LEFT(PARAMETER!C173,6)=$AE$51,TRUE,FALSE)</f>
        <v>0</v>
      </c>
      <c r="O168" s="33" t="str">
        <f t="shared" si="16"/>
        <v/>
      </c>
      <c r="P168" s="33" t="str">
        <f t="shared" si="17"/>
        <v/>
      </c>
      <c r="Q168" s="33" t="str">
        <f t="shared" si="15"/>
        <v/>
      </c>
      <c r="R168" s="101"/>
      <c r="S168" s="32" t="str">
        <f>IF(M168="","",PARAMETER!C173&amp;": "&amp;PARAMETER!E173&amp;" ("&amp;PARAMETER!D173&amp;")")</f>
        <v>DIN EN ISO 17294-2: 2017-01 (E 29)</v>
      </c>
      <c r="T168" s="32" t="str">
        <f>IF(R168&lt;&gt;"",R168,IF(N168,LEFT(PARAMETER!C173,9)&amp;"-"&amp;PARAMETER!D173&amp;Q168&amp;": "&amp;'DAkkS Transfer'!M168,S168))</f>
        <v>DIN EN ISO 17294-2: 2017-01 (E 29)</v>
      </c>
      <c r="U168" s="33" t="str">
        <f>IF(H168="","",MAX(U$9:U167)+1)</f>
        <v/>
      </c>
      <c r="V168" s="32" t="str">
        <f>IF(G168=PARAMETER!Q$9,PARAMETER!B173&amp;" - "&amp;AD$62,"")</f>
        <v/>
      </c>
      <c r="W168" s="32" t="str">
        <f>IF(H168="x",PARAMETER!B173,W167)</f>
        <v>2. Anionen, Kationen und Elemente</v>
      </c>
      <c r="X168" s="33" t="b">
        <f>ISNUMBER(PARAMETER!K173)</f>
        <v>1</v>
      </c>
    </row>
    <row r="169" spans="1:24" s="26" customFormat="1" ht="15.75" customHeight="1" x14ac:dyDescent="0.25">
      <c r="A169" s="77">
        <v>160</v>
      </c>
      <c r="B169" s="34" t="str">
        <f>IF(H169="S",V169,IF(H169="","",IF(PARAMETER!B174='DAkkS Transfer'!W168,"",'DAkkS Transfer'!W169)))</f>
        <v/>
      </c>
      <c r="C169" s="35" t="str">
        <f t="shared" si="18"/>
        <v>DIN EN ISO 17294-2: 2024-12 (E 29)</v>
      </c>
      <c r="D169" s="29" t="str">
        <f>IF(PARAMETER!F174="","",PARAMETER!F174)</f>
        <v/>
      </c>
      <c r="E169" s="29" t="str">
        <f>IF(PARAMETER!G174="","",PARAMETER!G174)</f>
        <v/>
      </c>
      <c r="F169" s="36" t="str">
        <f>IF(PARAMETER!H174="","",PARAMETER!H174)</f>
        <v/>
      </c>
      <c r="G169" s="28" t="str">
        <f>IF(PARAMETER!I174="","",PARAMETER!I174)</f>
        <v/>
      </c>
      <c r="H169" s="29" t="str">
        <f>IF(PARAMETER!J174="","",PARAMETER!J174)</f>
        <v/>
      </c>
      <c r="M169" s="32" t="str">
        <f>IF(PARAMETER!E174="","",PARAMETER!E174)</f>
        <v>2024-12</v>
      </c>
      <c r="N169" s="32" t="b">
        <f>IF(LEFT(PARAMETER!C174,6)=$AE$51,TRUE,FALSE)</f>
        <v>0</v>
      </c>
      <c r="O169" s="33" t="str">
        <f t="shared" si="16"/>
        <v/>
      </c>
      <c r="P169" s="33" t="str">
        <f t="shared" si="17"/>
        <v/>
      </c>
      <c r="Q169" s="33" t="str">
        <f t="shared" si="15"/>
        <v/>
      </c>
      <c r="R169" s="101"/>
      <c r="S169" s="32" t="str">
        <f>IF(M169="","",PARAMETER!C174&amp;": "&amp;PARAMETER!E174&amp;" ("&amp;PARAMETER!D174&amp;")")</f>
        <v>DIN EN ISO 17294-2: 2024-12 (E 29)</v>
      </c>
      <c r="T169" s="32" t="str">
        <f>IF(R169&lt;&gt;"",R169,IF(N169,LEFT(PARAMETER!C174,9)&amp;"-"&amp;PARAMETER!D174&amp;Q169&amp;": "&amp;'DAkkS Transfer'!M169,S169))</f>
        <v>DIN EN ISO 17294-2: 2024-12 (E 29)</v>
      </c>
      <c r="U169" s="33" t="str">
        <f>IF(H169="","",MAX(U$9:U168)+1)</f>
        <v/>
      </c>
      <c r="V169" s="32" t="str">
        <f>IF(G169=PARAMETER!Q$9,PARAMETER!B174&amp;" - "&amp;AD$62,"")</f>
        <v/>
      </c>
      <c r="W169" s="32" t="str">
        <f>IF(H169="x",PARAMETER!B174,W168)</f>
        <v>2. Anionen, Kationen und Elemente</v>
      </c>
      <c r="X169" s="33" t="b">
        <f>ISNUMBER(PARAMETER!K174)</f>
        <v>0</v>
      </c>
    </row>
    <row r="170" spans="1:24" s="26" customFormat="1" ht="15.75" customHeight="1" x14ac:dyDescent="0.25">
      <c r="A170" s="77">
        <v>161</v>
      </c>
      <c r="B170" s="34" t="str">
        <f>IF(H170="S",V170,IF(H170="","",IF(PARAMETER!B175='DAkkS Transfer'!W169,"",'DAkkS Transfer'!W170)))</f>
        <v/>
      </c>
      <c r="C170" s="35" t="str">
        <f t="shared" si="18"/>
        <v>DIN EN ISO 11885: 2009-09 (E 22)</v>
      </c>
      <c r="D170" s="29" t="str">
        <f>IF(PARAMETER!F175="","",PARAMETER!F175)</f>
        <v/>
      </c>
      <c r="E170" s="29" t="str">
        <f>IF(PARAMETER!G175="","",PARAMETER!G175)</f>
        <v/>
      </c>
      <c r="F170" s="36" t="str">
        <f>IF(PARAMETER!H175="","",PARAMETER!H175)</f>
        <v/>
      </c>
      <c r="G170" s="28" t="str">
        <f>IF(PARAMETER!I175="","",PARAMETER!I175)</f>
        <v/>
      </c>
      <c r="H170" s="29" t="str">
        <f>IF(PARAMETER!J175="","",PARAMETER!J175)</f>
        <v/>
      </c>
      <c r="M170" s="32" t="str">
        <f>IF(PARAMETER!E175="","",PARAMETER!E175)</f>
        <v>2009-09</v>
      </c>
      <c r="N170" s="32" t="b">
        <f>IF(LEFT(PARAMETER!C175,6)=$AE$51,TRUE,FALSE)</f>
        <v>0</v>
      </c>
      <c r="O170" s="33" t="str">
        <f t="shared" si="16"/>
        <v/>
      </c>
      <c r="P170" s="33" t="str">
        <f t="shared" si="17"/>
        <v/>
      </c>
      <c r="Q170" s="33" t="str">
        <f t="shared" si="15"/>
        <v/>
      </c>
      <c r="R170" s="101"/>
      <c r="S170" s="32" t="str">
        <f>IF(M170="","",PARAMETER!C175&amp;": "&amp;PARAMETER!E175&amp;" ("&amp;PARAMETER!D175&amp;")")</f>
        <v>DIN EN ISO 11885: 2009-09 (E 22)</v>
      </c>
      <c r="T170" s="32" t="str">
        <f>IF(R170&lt;&gt;"",R170,IF(N170,LEFT(PARAMETER!C175,9)&amp;"-"&amp;PARAMETER!D175&amp;Q170&amp;": "&amp;'DAkkS Transfer'!M170,S170))</f>
        <v>DIN EN ISO 11885: 2009-09 (E 22)</v>
      </c>
      <c r="U170" s="33" t="str">
        <f>IF(H170="","",MAX(U$9:U169)+1)</f>
        <v/>
      </c>
      <c r="V170" s="32" t="str">
        <f>IF(G170=PARAMETER!Q$9,PARAMETER!B175&amp;" - "&amp;AD$62,"")</f>
        <v/>
      </c>
      <c r="W170" s="32" t="str">
        <f>IF(H170="x",PARAMETER!B175,W169)</f>
        <v>2. Anionen, Kationen und Elemente</v>
      </c>
      <c r="X170" s="33" t="b">
        <f>ISNUMBER(PARAMETER!K175)</f>
        <v>1</v>
      </c>
    </row>
    <row r="171" spans="1:24" s="26" customFormat="1" ht="15.75" customHeight="1" x14ac:dyDescent="0.25">
      <c r="A171" s="77">
        <v>162</v>
      </c>
      <c r="B171" s="34" t="str">
        <f>IF(H171="S",V171,IF(H171="","",IF(PARAMETER!B176='DAkkS Transfer'!W170,"",'DAkkS Transfer'!W171)))</f>
        <v/>
      </c>
      <c r="C171" s="35" t="str">
        <f t="shared" si="18"/>
        <v>DIN EN ISO 17294-2: 2017-01 (E 29)</v>
      </c>
      <c r="D171" s="29" t="str">
        <f>IF(PARAMETER!F176="","",PARAMETER!F176)</f>
        <v/>
      </c>
      <c r="E171" s="29" t="str">
        <f>IF(PARAMETER!G176="","",PARAMETER!G176)</f>
        <v/>
      </c>
      <c r="F171" s="36" t="str">
        <f>IF(PARAMETER!H176="","",PARAMETER!H176)</f>
        <v/>
      </c>
      <c r="G171" s="28" t="str">
        <f>IF(PARAMETER!I176="","",PARAMETER!I176)</f>
        <v/>
      </c>
      <c r="H171" s="29" t="str">
        <f>IF(PARAMETER!J176="","",PARAMETER!J176)</f>
        <v/>
      </c>
      <c r="M171" s="32" t="str">
        <f>IF(PARAMETER!E176="","",PARAMETER!E176)</f>
        <v>2017-01</v>
      </c>
      <c r="N171" s="32" t="b">
        <f>IF(LEFT(PARAMETER!C176,6)=$AE$51,TRUE,FALSE)</f>
        <v>0</v>
      </c>
      <c r="O171" s="33" t="str">
        <f t="shared" si="16"/>
        <v/>
      </c>
      <c r="P171" s="33" t="str">
        <f t="shared" si="17"/>
        <v/>
      </c>
      <c r="Q171" s="33" t="str">
        <f t="shared" si="15"/>
        <v/>
      </c>
      <c r="R171" s="101"/>
      <c r="S171" s="32" t="str">
        <f>IF(M171="","",PARAMETER!C176&amp;": "&amp;PARAMETER!E176&amp;" ("&amp;PARAMETER!D176&amp;")")</f>
        <v>DIN EN ISO 17294-2: 2017-01 (E 29)</v>
      </c>
      <c r="T171" s="32" t="str">
        <f>IF(R171&lt;&gt;"",R171,IF(N171,LEFT(PARAMETER!C176,9)&amp;"-"&amp;PARAMETER!D176&amp;Q171&amp;": "&amp;'DAkkS Transfer'!M171,S171))</f>
        <v>DIN EN ISO 17294-2: 2017-01 (E 29)</v>
      </c>
      <c r="U171" s="33" t="str">
        <f>IF(H171="","",MAX(U$9:U170)+1)</f>
        <v/>
      </c>
      <c r="V171" s="32" t="str">
        <f>IF(G171=PARAMETER!Q$9,PARAMETER!B176&amp;" - "&amp;AD$62,"")</f>
        <v/>
      </c>
      <c r="W171" s="32" t="str">
        <f>IF(H171="x",PARAMETER!B176,W170)</f>
        <v>2. Anionen, Kationen und Elemente</v>
      </c>
      <c r="X171" s="33" t="b">
        <f>ISNUMBER(PARAMETER!K176)</f>
        <v>1</v>
      </c>
    </row>
    <row r="172" spans="1:24" s="26" customFormat="1" ht="15.75" customHeight="1" x14ac:dyDescent="0.25">
      <c r="A172" s="77">
        <v>163</v>
      </c>
      <c r="B172" s="34" t="str">
        <f>IF(H172="S",V172,IF(H172="","",IF(PARAMETER!B177='DAkkS Transfer'!W171,"",'DAkkS Transfer'!W172)))</f>
        <v/>
      </c>
      <c r="C172" s="35" t="str">
        <f t="shared" si="18"/>
        <v>DIN EN ISO 17294-2: 2024-12 (E 29)</v>
      </c>
      <c r="D172" s="29" t="str">
        <f>IF(PARAMETER!F177="","",PARAMETER!F177)</f>
        <v/>
      </c>
      <c r="E172" s="29" t="str">
        <f>IF(PARAMETER!G177="","",PARAMETER!G177)</f>
        <v/>
      </c>
      <c r="F172" s="36" t="str">
        <f>IF(PARAMETER!H177="","",PARAMETER!H177)</f>
        <v/>
      </c>
      <c r="G172" s="28" t="str">
        <f>IF(PARAMETER!I177="","",PARAMETER!I177)</f>
        <v/>
      </c>
      <c r="H172" s="29" t="str">
        <f>IF(PARAMETER!J177="","",PARAMETER!J177)</f>
        <v/>
      </c>
      <c r="M172" s="32" t="str">
        <f>IF(PARAMETER!E177="","",PARAMETER!E177)</f>
        <v>2024-12</v>
      </c>
      <c r="N172" s="32" t="b">
        <f>IF(LEFT(PARAMETER!C177,6)=$AE$51,TRUE,FALSE)</f>
        <v>0</v>
      </c>
      <c r="O172" s="33" t="str">
        <f t="shared" si="16"/>
        <v/>
      </c>
      <c r="P172" s="33" t="str">
        <f t="shared" si="17"/>
        <v/>
      </c>
      <c r="Q172" s="33" t="str">
        <f t="shared" si="15"/>
        <v/>
      </c>
      <c r="R172" s="101"/>
      <c r="S172" s="32" t="str">
        <f>IF(M172="","",PARAMETER!C177&amp;": "&amp;PARAMETER!E177&amp;" ("&amp;PARAMETER!D177&amp;")")</f>
        <v>DIN EN ISO 17294-2: 2024-12 (E 29)</v>
      </c>
      <c r="T172" s="32" t="str">
        <f>IF(R172&lt;&gt;"",R172,IF(N172,LEFT(PARAMETER!C177,9)&amp;"-"&amp;PARAMETER!D177&amp;Q172&amp;": "&amp;'DAkkS Transfer'!M172,S172))</f>
        <v>DIN EN ISO 17294-2: 2024-12 (E 29)</v>
      </c>
      <c r="U172" s="33" t="str">
        <f>IF(H172="","",MAX(U$9:U171)+1)</f>
        <v/>
      </c>
      <c r="V172" s="32" t="str">
        <f>IF(G172=PARAMETER!Q$9,PARAMETER!B177&amp;" - "&amp;AD$62,"")</f>
        <v/>
      </c>
      <c r="W172" s="32" t="str">
        <f>IF(H172="x",PARAMETER!B177,W171)</f>
        <v>2. Anionen, Kationen und Elemente</v>
      </c>
      <c r="X172" s="33" t="b">
        <f>ISNUMBER(PARAMETER!K177)</f>
        <v>0</v>
      </c>
    </row>
    <row r="173" spans="1:24" s="26" customFormat="1" ht="15.75" customHeight="1" x14ac:dyDescent="0.25">
      <c r="A173" s="77">
        <v>164</v>
      </c>
      <c r="B173" s="34" t="str">
        <f>IF(H173="S",V173,IF(H173="","",IF(PARAMETER!B178='DAkkS Transfer'!W172,"",'DAkkS Transfer'!W173)))</f>
        <v/>
      </c>
      <c r="C173" s="35" t="str">
        <f t="shared" si="18"/>
        <v>DIN EN ISO 11885: 2009-09 (E 22)</v>
      </c>
      <c r="D173" s="29" t="str">
        <f>IF(PARAMETER!F178="","",PARAMETER!F178)</f>
        <v/>
      </c>
      <c r="E173" s="29" t="str">
        <f>IF(PARAMETER!G178="","",PARAMETER!G178)</f>
        <v/>
      </c>
      <c r="F173" s="36" t="str">
        <f>IF(PARAMETER!H178="","",PARAMETER!H178)</f>
        <v/>
      </c>
      <c r="G173" s="28" t="str">
        <f>IF(PARAMETER!I178="","",PARAMETER!I178)</f>
        <v/>
      </c>
      <c r="H173" s="29" t="str">
        <f>IF(PARAMETER!J178="","",PARAMETER!J178)</f>
        <v/>
      </c>
      <c r="M173" s="32" t="str">
        <f>IF(PARAMETER!E178="","",PARAMETER!E178)</f>
        <v>2009-09</v>
      </c>
      <c r="N173" s="32" t="b">
        <f>IF(LEFT(PARAMETER!C178,6)=$AE$51,TRUE,FALSE)</f>
        <v>0</v>
      </c>
      <c r="O173" s="33" t="str">
        <f t="shared" si="16"/>
        <v/>
      </c>
      <c r="P173" s="33" t="str">
        <f t="shared" si="17"/>
        <v/>
      </c>
      <c r="Q173" s="33" t="str">
        <f t="shared" si="15"/>
        <v/>
      </c>
      <c r="R173" s="101"/>
      <c r="S173" s="32" t="str">
        <f>IF(M173="","",PARAMETER!C178&amp;": "&amp;PARAMETER!E178&amp;" ("&amp;PARAMETER!D178&amp;")")</f>
        <v>DIN EN ISO 11885: 2009-09 (E 22)</v>
      </c>
      <c r="T173" s="32" t="str">
        <f>IF(R173&lt;&gt;"",R173,IF(N173,LEFT(PARAMETER!C178,9)&amp;"-"&amp;PARAMETER!D178&amp;Q173&amp;": "&amp;'DAkkS Transfer'!M173,S173))</f>
        <v>DIN EN ISO 11885: 2009-09 (E 22)</v>
      </c>
      <c r="U173" s="33" t="str">
        <f>IF(H173="","",MAX(U$9:U172)+1)</f>
        <v/>
      </c>
      <c r="V173" s="32" t="str">
        <f>IF(G173=PARAMETER!Q$9,PARAMETER!B178&amp;" - "&amp;AD$62,"")</f>
        <v/>
      </c>
      <c r="W173" s="32" t="str">
        <f>IF(H173="x",PARAMETER!B178,W172)</f>
        <v>2. Anionen, Kationen und Elemente</v>
      </c>
      <c r="X173" s="33" t="b">
        <f>ISNUMBER(PARAMETER!K178)</f>
        <v>1</v>
      </c>
    </row>
    <row r="174" spans="1:24" s="26" customFormat="1" ht="15.75" customHeight="1" x14ac:dyDescent="0.25">
      <c r="A174" s="77">
        <v>165</v>
      </c>
      <c r="B174" s="34" t="str">
        <f>IF(H174="S",V174,IF(H174="","",IF(PARAMETER!B179='DAkkS Transfer'!W173,"",'DAkkS Transfer'!W174)))</f>
        <v/>
      </c>
      <c r="C174" s="35" t="str">
        <f t="shared" si="18"/>
        <v>DIN 38405-D 23-1: 1994-10</v>
      </c>
      <c r="D174" s="29" t="str">
        <f>IF(PARAMETER!F179="","",PARAMETER!F179)</f>
        <v/>
      </c>
      <c r="E174" s="29" t="str">
        <f>IF(PARAMETER!G179="","",PARAMETER!G179)</f>
        <v/>
      </c>
      <c r="F174" s="36" t="str">
        <f>IF(PARAMETER!H179="","",PARAMETER!H179)</f>
        <v/>
      </c>
      <c r="G174" s="28" t="str">
        <f>IF(PARAMETER!I179="","",PARAMETER!I179)</f>
        <v/>
      </c>
      <c r="H174" s="29" t="str">
        <f>IF(PARAMETER!J179="","",PARAMETER!J179)</f>
        <v/>
      </c>
      <c r="M174" s="32" t="str">
        <f>IF(PARAMETER!E179="","",PARAMETER!E179)</f>
        <v>1994-10</v>
      </c>
      <c r="N174" s="32" t="b">
        <f>IF(LEFT(PARAMETER!C179,6)=$AE$51,TRUE,FALSE)</f>
        <v>1</v>
      </c>
      <c r="O174" s="33">
        <f t="shared" si="16"/>
        <v>13</v>
      </c>
      <c r="P174" s="33">
        <f t="shared" si="17"/>
        <v>15</v>
      </c>
      <c r="Q174" s="33" t="str">
        <f t="shared" si="15"/>
        <v>-1</v>
      </c>
      <c r="R174" s="101"/>
      <c r="S174" s="32" t="str">
        <f>IF(M174="","",PARAMETER!C179&amp;": "&amp;PARAMETER!E179&amp;" ("&amp;PARAMETER!D179&amp;")")</f>
        <v>DIN 38405-23-1: 1994-10 (D 23)</v>
      </c>
      <c r="T174" s="32" t="str">
        <f>IF(R174&lt;&gt;"",R174,IF(N174,LEFT(PARAMETER!C179,9)&amp;"-"&amp;PARAMETER!D179&amp;Q174&amp;": "&amp;'DAkkS Transfer'!M174,S174))</f>
        <v>DIN 38405-D 23-1: 1994-10</v>
      </c>
      <c r="U174" s="33" t="str">
        <f>IF(H174="","",MAX(U$9:U173)+1)</f>
        <v/>
      </c>
      <c r="V174" s="32" t="str">
        <f>IF(G174=PARAMETER!Q$9,PARAMETER!B179&amp;" - "&amp;AD$62,"")</f>
        <v/>
      </c>
      <c r="W174" s="32" t="str">
        <f>IF(H174="x",PARAMETER!B179,W173)</f>
        <v>2. Anionen, Kationen und Elemente</v>
      </c>
      <c r="X174" s="33" t="b">
        <f>ISNUMBER(PARAMETER!K179)</f>
        <v>1</v>
      </c>
    </row>
    <row r="175" spans="1:24" s="26" customFormat="1" ht="15.75" customHeight="1" x14ac:dyDescent="0.25">
      <c r="A175" s="77">
        <v>166</v>
      </c>
      <c r="B175" s="34" t="str">
        <f>IF(H175="S",V175,IF(H175="","",IF(PARAMETER!B180='DAkkS Transfer'!W174,"",'DAkkS Transfer'!W175)))</f>
        <v/>
      </c>
      <c r="C175" s="35" t="str">
        <f t="shared" si="18"/>
        <v>DIN 38405-D 23-2: 1994-10</v>
      </c>
      <c r="D175" s="29" t="str">
        <f>IF(PARAMETER!F180="","",PARAMETER!F180)</f>
        <v/>
      </c>
      <c r="E175" s="29" t="str">
        <f>IF(PARAMETER!G180="","",PARAMETER!G180)</f>
        <v/>
      </c>
      <c r="F175" s="36" t="str">
        <f>IF(PARAMETER!H180="","",PARAMETER!H180)</f>
        <v/>
      </c>
      <c r="G175" s="28" t="str">
        <f>IF(PARAMETER!I180="","",PARAMETER!I180)</f>
        <v/>
      </c>
      <c r="H175" s="29" t="str">
        <f>IF(PARAMETER!J180="","",PARAMETER!J180)</f>
        <v/>
      </c>
      <c r="M175" s="32" t="str">
        <f>IF(PARAMETER!E180="","",PARAMETER!E180)</f>
        <v>1994-10</v>
      </c>
      <c r="N175" s="32" t="b">
        <f>IF(LEFT(PARAMETER!C180,6)=$AE$51,TRUE,FALSE)</f>
        <v>1</v>
      </c>
      <c r="O175" s="33">
        <f t="shared" si="16"/>
        <v>13</v>
      </c>
      <c r="P175" s="33">
        <f t="shared" si="17"/>
        <v>15</v>
      </c>
      <c r="Q175" s="33" t="str">
        <f t="shared" si="15"/>
        <v>-2</v>
      </c>
      <c r="R175" s="101"/>
      <c r="S175" s="32" t="str">
        <f>IF(M175="","",PARAMETER!C180&amp;": "&amp;PARAMETER!E180&amp;" ("&amp;PARAMETER!D180&amp;")")</f>
        <v>DIN 38405-23-2: 1994-10 (D 23)</v>
      </c>
      <c r="T175" s="32" t="str">
        <f>IF(R175&lt;&gt;"",R175,IF(N175,LEFT(PARAMETER!C180,9)&amp;"-"&amp;PARAMETER!D180&amp;Q175&amp;": "&amp;'DAkkS Transfer'!M175,S175))</f>
        <v>DIN 38405-D 23-2: 1994-10</v>
      </c>
      <c r="U175" s="33" t="str">
        <f>IF(H175="","",MAX(U$9:U174)+1)</f>
        <v/>
      </c>
      <c r="V175" s="32" t="str">
        <f>IF(G175=PARAMETER!Q$9,PARAMETER!B180&amp;" - "&amp;AD$62,"")</f>
        <v/>
      </c>
      <c r="W175" s="32" t="str">
        <f>IF(H175="x",PARAMETER!B180,W174)</f>
        <v>2. Anionen, Kationen und Elemente</v>
      </c>
      <c r="X175" s="33" t="b">
        <f>ISNUMBER(PARAMETER!K180)</f>
        <v>1</v>
      </c>
    </row>
    <row r="176" spans="1:24" s="26" customFormat="1" ht="15.75" customHeight="1" x14ac:dyDescent="0.25">
      <c r="A176" s="77">
        <v>167</v>
      </c>
      <c r="B176" s="34" t="str">
        <f>IF(H176="S",V176,IF(H176="","",IF(PARAMETER!B181='DAkkS Transfer'!W175,"",'DAkkS Transfer'!W176)))</f>
        <v/>
      </c>
      <c r="C176" s="35" t="str">
        <f t="shared" si="18"/>
        <v>DIN EN ISO 15586: 2004-02 (E 4)</v>
      </c>
      <c r="D176" s="29" t="str">
        <f>IF(PARAMETER!F181="","",PARAMETER!F181)</f>
        <v/>
      </c>
      <c r="E176" s="29" t="str">
        <f>IF(PARAMETER!G181="","",PARAMETER!G181)</f>
        <v/>
      </c>
      <c r="F176" s="36" t="str">
        <f>IF(PARAMETER!H181="","",PARAMETER!H181)</f>
        <v/>
      </c>
      <c r="G176" s="28" t="str">
        <f>IF(PARAMETER!I181="","",PARAMETER!I181)</f>
        <v/>
      </c>
      <c r="H176" s="29" t="str">
        <f>IF(PARAMETER!J181="","",PARAMETER!J181)</f>
        <v/>
      </c>
      <c r="M176" s="32" t="str">
        <f>IF(PARAMETER!E181="","",PARAMETER!E181)</f>
        <v>2004-02</v>
      </c>
      <c r="N176" s="32" t="b">
        <f>IF(LEFT(PARAMETER!C181,6)=$AE$51,TRUE,FALSE)</f>
        <v>0</v>
      </c>
      <c r="O176" s="33" t="str">
        <f t="shared" si="16"/>
        <v/>
      </c>
      <c r="P176" s="33" t="str">
        <f t="shared" si="17"/>
        <v/>
      </c>
      <c r="Q176" s="33" t="str">
        <f t="shared" si="15"/>
        <v/>
      </c>
      <c r="R176" s="101"/>
      <c r="S176" s="32" t="str">
        <f>IF(M176="","",PARAMETER!C181&amp;": "&amp;PARAMETER!E181&amp;" ("&amp;PARAMETER!D181&amp;")")</f>
        <v>DIN EN ISO 15586: 2004-02 (E 4)</v>
      </c>
      <c r="T176" s="32" t="str">
        <f>IF(R176&lt;&gt;"",R176,IF(N176,LEFT(PARAMETER!C181,9)&amp;"-"&amp;PARAMETER!D181&amp;Q176&amp;": "&amp;'DAkkS Transfer'!M176,S176))</f>
        <v>DIN EN ISO 15586: 2004-02 (E 4)</v>
      </c>
      <c r="U176" s="33" t="str">
        <f>IF(H176="","",MAX(U$9:U175)+1)</f>
        <v/>
      </c>
      <c r="V176" s="32" t="str">
        <f>IF(G176=PARAMETER!Q$9,PARAMETER!B181&amp;" - "&amp;AD$62,"")</f>
        <v/>
      </c>
      <c r="W176" s="32" t="str">
        <f>IF(H176="x",PARAMETER!B181,W175)</f>
        <v>2. Anionen, Kationen und Elemente</v>
      </c>
      <c r="X176" s="33" t="b">
        <f>ISNUMBER(PARAMETER!K181)</f>
        <v>1</v>
      </c>
    </row>
    <row r="177" spans="1:24" s="26" customFormat="1" ht="15.75" customHeight="1" x14ac:dyDescent="0.25">
      <c r="A177" s="77">
        <v>168</v>
      </c>
      <c r="B177" s="34" t="str">
        <f>IF(H177="S",V177,IF(H177="","",IF(PARAMETER!B182='DAkkS Transfer'!W176,"",'DAkkS Transfer'!W177)))</f>
        <v/>
      </c>
      <c r="C177" s="35" t="str">
        <f t="shared" si="18"/>
        <v>DIN EN ISO 11885: 2009-09 (E 22)</v>
      </c>
      <c r="D177" s="29" t="str">
        <f>IF(PARAMETER!F182="","",PARAMETER!F182)</f>
        <v/>
      </c>
      <c r="E177" s="29" t="str">
        <f>IF(PARAMETER!G182="","",PARAMETER!G182)</f>
        <v/>
      </c>
      <c r="F177" s="36" t="str">
        <f>IF(PARAMETER!H182="","",PARAMETER!H182)</f>
        <v/>
      </c>
      <c r="G177" s="28" t="str">
        <f>IF(PARAMETER!I182="","",PARAMETER!I182)</f>
        <v/>
      </c>
      <c r="H177" s="29" t="str">
        <f>IF(PARAMETER!J182="","",PARAMETER!J182)</f>
        <v/>
      </c>
      <c r="M177" s="32" t="str">
        <f>IF(PARAMETER!E182="","",PARAMETER!E182)</f>
        <v>2009-09</v>
      </c>
      <c r="N177" s="32" t="b">
        <f>IF(LEFT(PARAMETER!C182,6)=$AE$51,TRUE,FALSE)</f>
        <v>0</v>
      </c>
      <c r="O177" s="33" t="str">
        <f t="shared" si="16"/>
        <v/>
      </c>
      <c r="P177" s="33" t="str">
        <f t="shared" si="17"/>
        <v/>
      </c>
      <c r="Q177" s="33" t="str">
        <f t="shared" si="15"/>
        <v/>
      </c>
      <c r="R177" s="101"/>
      <c r="S177" s="32" t="str">
        <f>IF(M177="","",PARAMETER!C182&amp;": "&amp;PARAMETER!E182&amp;" ("&amp;PARAMETER!D182&amp;")")</f>
        <v>DIN EN ISO 11885: 2009-09 (E 22)</v>
      </c>
      <c r="T177" s="32" t="str">
        <f>IF(R177&lt;&gt;"",R177,IF(N177,LEFT(PARAMETER!C182,9)&amp;"-"&amp;PARAMETER!D182&amp;Q177&amp;": "&amp;'DAkkS Transfer'!M177,S177))</f>
        <v>DIN EN ISO 11885: 2009-09 (E 22)</v>
      </c>
      <c r="U177" s="33" t="str">
        <f>IF(H177="","",MAX(U$9:U176)+1)</f>
        <v/>
      </c>
      <c r="V177" s="32" t="str">
        <f>IF(G177=PARAMETER!Q$9,PARAMETER!B182&amp;" - "&amp;AD$62,"")</f>
        <v/>
      </c>
      <c r="W177" s="32" t="str">
        <f>IF(H177="x",PARAMETER!B182,W176)</f>
        <v>2. Anionen, Kationen und Elemente</v>
      </c>
      <c r="X177" s="33" t="b">
        <f>ISNUMBER(PARAMETER!K182)</f>
        <v>1</v>
      </c>
    </row>
    <row r="178" spans="1:24" s="26" customFormat="1" ht="15.75" customHeight="1" x14ac:dyDescent="0.25">
      <c r="A178" s="77">
        <v>169</v>
      </c>
      <c r="B178" s="34" t="str">
        <f>IF(H178="S",V178,IF(H178="","",IF(PARAMETER!B183='DAkkS Transfer'!W177,"",'DAkkS Transfer'!W178)))</f>
        <v/>
      </c>
      <c r="C178" s="35" t="str">
        <f t="shared" si="18"/>
        <v>DIN EN ISO 17294-2: 2017-01 (E 29)</v>
      </c>
      <c r="D178" s="29" t="str">
        <f>IF(PARAMETER!F183="","",PARAMETER!F183)</f>
        <v/>
      </c>
      <c r="E178" s="29" t="str">
        <f>IF(PARAMETER!G183="","",PARAMETER!G183)</f>
        <v/>
      </c>
      <c r="F178" s="36" t="str">
        <f>IF(PARAMETER!H183="","",PARAMETER!H183)</f>
        <v/>
      </c>
      <c r="G178" s="28" t="str">
        <f>IF(PARAMETER!I183="","",PARAMETER!I183)</f>
        <v/>
      </c>
      <c r="H178" s="29" t="str">
        <f>IF(PARAMETER!J183="","",PARAMETER!J183)</f>
        <v/>
      </c>
      <c r="M178" s="32" t="str">
        <f>IF(PARAMETER!E183="","",PARAMETER!E183)</f>
        <v>2017-01</v>
      </c>
      <c r="N178" s="32" t="b">
        <f>IF(LEFT(PARAMETER!C183,6)=$AE$51,TRUE,FALSE)</f>
        <v>0</v>
      </c>
      <c r="O178" s="33" t="str">
        <f t="shared" si="16"/>
        <v/>
      </c>
      <c r="P178" s="33" t="str">
        <f t="shared" si="17"/>
        <v/>
      </c>
      <c r="Q178" s="33" t="str">
        <f t="shared" si="15"/>
        <v/>
      </c>
      <c r="R178" s="101"/>
      <c r="S178" s="32" t="str">
        <f>IF(M178="","",PARAMETER!C183&amp;": "&amp;PARAMETER!E183&amp;" ("&amp;PARAMETER!D183&amp;")")</f>
        <v>DIN EN ISO 17294-2: 2017-01 (E 29)</v>
      </c>
      <c r="T178" s="32" t="str">
        <f>IF(R178&lt;&gt;"",R178,IF(N178,LEFT(PARAMETER!C183,9)&amp;"-"&amp;PARAMETER!D183&amp;Q178&amp;": "&amp;'DAkkS Transfer'!M178,S178))</f>
        <v>DIN EN ISO 17294-2: 2017-01 (E 29)</v>
      </c>
      <c r="U178" s="33" t="str">
        <f>IF(H178="","",MAX(U$9:U177)+1)</f>
        <v/>
      </c>
      <c r="V178" s="32" t="str">
        <f>IF(G178=PARAMETER!Q$9,PARAMETER!B183&amp;" - "&amp;AD$62,"")</f>
        <v/>
      </c>
      <c r="W178" s="32" t="str">
        <f>IF(H178="x",PARAMETER!B183,W177)</f>
        <v>2. Anionen, Kationen und Elemente</v>
      </c>
      <c r="X178" s="33" t="b">
        <f>ISNUMBER(PARAMETER!K183)</f>
        <v>1</v>
      </c>
    </row>
    <row r="179" spans="1:24" s="26" customFormat="1" ht="15.75" customHeight="1" x14ac:dyDescent="0.25">
      <c r="A179" s="77">
        <v>170</v>
      </c>
      <c r="B179" s="34" t="str">
        <f>IF(H179="S",V179,IF(H179="","",IF(PARAMETER!B184='DAkkS Transfer'!W178,"",'DAkkS Transfer'!W179)))</f>
        <v/>
      </c>
      <c r="C179" s="35" t="str">
        <f t="shared" si="18"/>
        <v>DIN EN ISO 17294-2: 2024-12 (E 29)</v>
      </c>
      <c r="D179" s="29" t="str">
        <f>IF(PARAMETER!F184="","",PARAMETER!F184)</f>
        <v/>
      </c>
      <c r="E179" s="29" t="str">
        <f>IF(PARAMETER!G184="","",PARAMETER!G184)</f>
        <v/>
      </c>
      <c r="F179" s="36" t="str">
        <f>IF(PARAMETER!H184="","",PARAMETER!H184)</f>
        <v/>
      </c>
      <c r="G179" s="28" t="str">
        <f>IF(PARAMETER!I184="","",PARAMETER!I184)</f>
        <v/>
      </c>
      <c r="H179" s="29" t="str">
        <f>IF(PARAMETER!J184="","",PARAMETER!J184)</f>
        <v/>
      </c>
      <c r="M179" s="32" t="str">
        <f>IF(PARAMETER!E184="","",PARAMETER!E184)</f>
        <v>2024-12</v>
      </c>
      <c r="N179" s="32" t="b">
        <f>IF(LEFT(PARAMETER!C184,6)=$AE$51,TRUE,FALSE)</f>
        <v>0</v>
      </c>
      <c r="O179" s="33" t="str">
        <f t="shared" si="16"/>
        <v/>
      </c>
      <c r="P179" s="33" t="str">
        <f t="shared" si="17"/>
        <v/>
      </c>
      <c r="Q179" s="33" t="str">
        <f t="shared" si="15"/>
        <v/>
      </c>
      <c r="R179" s="101"/>
      <c r="S179" s="32" t="str">
        <f>IF(M179="","",PARAMETER!C184&amp;": "&amp;PARAMETER!E184&amp;" ("&amp;PARAMETER!D184&amp;")")</f>
        <v>DIN EN ISO 17294-2: 2024-12 (E 29)</v>
      </c>
      <c r="T179" s="32" t="str">
        <f>IF(R179&lt;&gt;"",R179,IF(N179,LEFT(PARAMETER!C184,9)&amp;"-"&amp;PARAMETER!D184&amp;Q179&amp;": "&amp;'DAkkS Transfer'!M179,S179))</f>
        <v>DIN EN ISO 17294-2: 2024-12 (E 29)</v>
      </c>
      <c r="U179" s="33" t="str">
        <f>IF(H179="","",MAX(U$9:U178)+1)</f>
        <v/>
      </c>
      <c r="V179" s="32" t="str">
        <f>IF(G179=PARAMETER!Q$9,PARAMETER!B184&amp;" - "&amp;AD$62,"")</f>
        <v/>
      </c>
      <c r="W179" s="32" t="str">
        <f>IF(H179="x",PARAMETER!B184,W178)</f>
        <v>2. Anionen, Kationen und Elemente</v>
      </c>
      <c r="X179" s="33" t="b">
        <f>ISNUMBER(PARAMETER!K184)</f>
        <v>0</v>
      </c>
    </row>
    <row r="180" spans="1:24" s="26" customFormat="1" ht="15.75" customHeight="1" x14ac:dyDescent="0.25">
      <c r="A180" s="77">
        <v>171</v>
      </c>
      <c r="B180" s="34" t="str">
        <f>IF(H180="S",V180,IF(H180="","",IF(PARAMETER!B185='DAkkS Transfer'!W179,"",'DAkkS Transfer'!W180)))</f>
        <v/>
      </c>
      <c r="C180" s="35" t="str">
        <f t="shared" si="18"/>
        <v>DIN EN ISO 11885: 2009-09 (E 22)</v>
      </c>
      <c r="D180" s="29" t="str">
        <f>IF(PARAMETER!F185="","",PARAMETER!F185)</f>
        <v/>
      </c>
      <c r="E180" s="29" t="str">
        <f>IF(PARAMETER!G185="","",PARAMETER!G185)</f>
        <v/>
      </c>
      <c r="F180" s="36" t="str">
        <f>IF(PARAMETER!H185="","",PARAMETER!H185)</f>
        <v/>
      </c>
      <c r="G180" s="28" t="str">
        <f>IF(PARAMETER!I185="","",PARAMETER!I185)</f>
        <v/>
      </c>
      <c r="H180" s="29" t="str">
        <f>IF(PARAMETER!J185="","",PARAMETER!J185)</f>
        <v/>
      </c>
      <c r="M180" s="32" t="str">
        <f>IF(PARAMETER!E185="","",PARAMETER!E185)</f>
        <v>2009-09</v>
      </c>
      <c r="N180" s="32" t="b">
        <f>IF(LEFT(PARAMETER!C185,6)=$AE$51,TRUE,FALSE)</f>
        <v>0</v>
      </c>
      <c r="O180" s="33" t="str">
        <f t="shared" si="16"/>
        <v/>
      </c>
      <c r="P180" s="33" t="str">
        <f t="shared" si="17"/>
        <v/>
      </c>
      <c r="Q180" s="33" t="str">
        <f t="shared" si="15"/>
        <v/>
      </c>
      <c r="R180" s="101"/>
      <c r="S180" s="32" t="str">
        <f>IF(M180="","",PARAMETER!C185&amp;": "&amp;PARAMETER!E185&amp;" ("&amp;PARAMETER!D185&amp;")")</f>
        <v>DIN EN ISO 11885: 2009-09 (E 22)</v>
      </c>
      <c r="T180" s="32" t="str">
        <f>IF(R180&lt;&gt;"",R180,IF(N180,LEFT(PARAMETER!C185,9)&amp;"-"&amp;PARAMETER!D185&amp;Q180&amp;": "&amp;'DAkkS Transfer'!M180,S180))</f>
        <v>DIN EN ISO 11885: 2009-09 (E 22)</v>
      </c>
      <c r="U180" s="33" t="str">
        <f>IF(H180="","",MAX(U$9:U179)+1)</f>
        <v/>
      </c>
      <c r="V180" s="32" t="str">
        <f>IF(G180=PARAMETER!Q$9,PARAMETER!B185&amp;" - "&amp;AD$62,"")</f>
        <v/>
      </c>
      <c r="W180" s="32" t="str">
        <f>IF(H180="x",PARAMETER!B185,W179)</f>
        <v>2. Anionen, Kationen und Elemente</v>
      </c>
      <c r="X180" s="33" t="b">
        <f>ISNUMBER(PARAMETER!K185)</f>
        <v>0</v>
      </c>
    </row>
    <row r="181" spans="1:24" s="26" customFormat="1" ht="15.75" customHeight="1" x14ac:dyDescent="0.25">
      <c r="A181" s="77">
        <v>172</v>
      </c>
      <c r="B181" s="34" t="str">
        <f>IF(H181="S",V181,IF(H181="","",IF(PARAMETER!B186='DAkkS Transfer'!W180,"",'DAkkS Transfer'!W181)))</f>
        <v/>
      </c>
      <c r="C181" s="35" t="str">
        <f t="shared" si="18"/>
        <v>DIN EN ISO 11885: 2009-09 (E 22)</v>
      </c>
      <c r="D181" s="29" t="str">
        <f>IF(PARAMETER!F186="","",PARAMETER!F186)</f>
        <v/>
      </c>
      <c r="E181" s="29" t="str">
        <f>IF(PARAMETER!G186="","",PARAMETER!G186)</f>
        <v/>
      </c>
      <c r="F181" s="36" t="str">
        <f>IF(PARAMETER!H186="","",PARAMETER!H186)</f>
        <v/>
      </c>
      <c r="G181" s="28" t="str">
        <f>IF(PARAMETER!I186="","",PARAMETER!I186)</f>
        <v/>
      </c>
      <c r="H181" s="29" t="str">
        <f>IF(PARAMETER!J186="","",PARAMETER!J186)</f>
        <v/>
      </c>
      <c r="M181" s="32" t="str">
        <f>IF(PARAMETER!E186="","",PARAMETER!E186)</f>
        <v>2009-09</v>
      </c>
      <c r="N181" s="32" t="b">
        <f>IF(LEFT(PARAMETER!C186,6)=$AE$51,TRUE,FALSE)</f>
        <v>0</v>
      </c>
      <c r="O181" s="33" t="str">
        <f t="shared" si="16"/>
        <v/>
      </c>
      <c r="P181" s="33" t="str">
        <f t="shared" si="17"/>
        <v/>
      </c>
      <c r="Q181" s="33" t="str">
        <f t="shared" si="15"/>
        <v/>
      </c>
      <c r="R181" s="101"/>
      <c r="S181" s="32" t="str">
        <f>IF(M181="","",PARAMETER!C186&amp;": "&amp;PARAMETER!E186&amp;" ("&amp;PARAMETER!D186&amp;")")</f>
        <v>DIN EN ISO 11885: 2009-09 (E 22)</v>
      </c>
      <c r="T181" s="32" t="str">
        <f>IF(R181&lt;&gt;"",R181,IF(N181,LEFT(PARAMETER!C186,9)&amp;"-"&amp;PARAMETER!D186&amp;Q181&amp;": "&amp;'DAkkS Transfer'!M181,S181))</f>
        <v>DIN EN ISO 11885: 2009-09 (E 22)</v>
      </c>
      <c r="U181" s="33" t="str">
        <f>IF(H181="","",MAX(U$9:U180)+1)</f>
        <v/>
      </c>
      <c r="V181" s="32" t="str">
        <f>IF(G181=PARAMETER!Q$9,PARAMETER!B186&amp;" - "&amp;AD$62,"")</f>
        <v/>
      </c>
      <c r="W181" s="32" t="str">
        <f>IF(H181="x",PARAMETER!B186,W180)</f>
        <v>2. Anionen, Kationen und Elemente</v>
      </c>
      <c r="X181" s="33" t="b">
        <f>ISNUMBER(PARAMETER!K186)</f>
        <v>1</v>
      </c>
    </row>
    <row r="182" spans="1:24" s="26" customFormat="1" ht="15.75" customHeight="1" x14ac:dyDescent="0.25">
      <c r="A182" s="77">
        <v>173</v>
      </c>
      <c r="B182" s="34" t="str">
        <f>IF(H182="S",V182,IF(H182="","",IF(PARAMETER!B187='DAkkS Transfer'!W181,"",'DAkkS Transfer'!W182)))</f>
        <v/>
      </c>
      <c r="C182" s="35" t="str">
        <f t="shared" si="18"/>
        <v>DIN EN ISO 17294-2: 2017-01 (E 29)</v>
      </c>
      <c r="D182" s="29" t="str">
        <f>IF(PARAMETER!F187="","",PARAMETER!F187)</f>
        <v/>
      </c>
      <c r="E182" s="29" t="str">
        <f>IF(PARAMETER!G187="","",PARAMETER!G187)</f>
        <v/>
      </c>
      <c r="F182" s="36" t="str">
        <f>IF(PARAMETER!H187="","",PARAMETER!H187)</f>
        <v/>
      </c>
      <c r="G182" s="28" t="str">
        <f>IF(PARAMETER!I187="","",PARAMETER!I187)</f>
        <v/>
      </c>
      <c r="H182" s="29" t="str">
        <f>IF(PARAMETER!J187="","",PARAMETER!J187)</f>
        <v/>
      </c>
      <c r="M182" s="32" t="str">
        <f>IF(PARAMETER!E187="","",PARAMETER!E187)</f>
        <v>2017-01</v>
      </c>
      <c r="N182" s="32" t="b">
        <f>IF(LEFT(PARAMETER!C187,6)=$AE$51,TRUE,FALSE)</f>
        <v>0</v>
      </c>
      <c r="O182" s="33" t="str">
        <f t="shared" si="16"/>
        <v/>
      </c>
      <c r="P182" s="33" t="str">
        <f t="shared" si="17"/>
        <v/>
      </c>
      <c r="Q182" s="33" t="str">
        <f t="shared" si="15"/>
        <v/>
      </c>
      <c r="R182" s="101"/>
      <c r="S182" s="32" t="str">
        <f>IF(M182="","",PARAMETER!C187&amp;": "&amp;PARAMETER!E187&amp;" ("&amp;PARAMETER!D187&amp;")")</f>
        <v>DIN EN ISO 17294-2: 2017-01 (E 29)</v>
      </c>
      <c r="T182" s="32" t="str">
        <f>IF(R182&lt;&gt;"",R182,IF(N182,LEFT(PARAMETER!C187,9)&amp;"-"&amp;PARAMETER!D187&amp;Q182&amp;": "&amp;'DAkkS Transfer'!M182,S182))</f>
        <v>DIN EN ISO 17294-2: 2017-01 (E 29)</v>
      </c>
      <c r="U182" s="33" t="str">
        <f>IF(H182="","",MAX(U$9:U181)+1)</f>
        <v/>
      </c>
      <c r="V182" s="32" t="str">
        <f>IF(G182=PARAMETER!Q$9,PARAMETER!B187&amp;" - "&amp;AD$62,"")</f>
        <v/>
      </c>
      <c r="W182" s="32" t="str">
        <f>IF(H182="x",PARAMETER!B187,W181)</f>
        <v>2. Anionen, Kationen und Elemente</v>
      </c>
      <c r="X182" s="33" t="b">
        <f>ISNUMBER(PARAMETER!K187)</f>
        <v>1</v>
      </c>
    </row>
    <row r="183" spans="1:24" s="26" customFormat="1" ht="15.75" customHeight="1" x14ac:dyDescent="0.25">
      <c r="A183" s="77">
        <v>174</v>
      </c>
      <c r="B183" s="34" t="str">
        <f>IF(H183="S",V183,IF(H183="","",IF(PARAMETER!B188='DAkkS Transfer'!W182,"",'DAkkS Transfer'!W183)))</f>
        <v/>
      </c>
      <c r="C183" s="35" t="str">
        <f t="shared" si="18"/>
        <v>DIN EN ISO 17294-2: 2024-12 (E 29)</v>
      </c>
      <c r="D183" s="29" t="str">
        <f>IF(PARAMETER!F188="","",PARAMETER!F188)</f>
        <v/>
      </c>
      <c r="E183" s="29" t="str">
        <f>IF(PARAMETER!G188="","",PARAMETER!G188)</f>
        <v/>
      </c>
      <c r="F183" s="36" t="str">
        <f>IF(PARAMETER!H188="","",PARAMETER!H188)</f>
        <v/>
      </c>
      <c r="G183" s="28" t="str">
        <f>IF(PARAMETER!I188="","",PARAMETER!I188)</f>
        <v/>
      </c>
      <c r="H183" s="29" t="str">
        <f>IF(PARAMETER!J188="","",PARAMETER!J188)</f>
        <v/>
      </c>
      <c r="M183" s="32" t="str">
        <f>IF(PARAMETER!E188="","",PARAMETER!E188)</f>
        <v>2024-12</v>
      </c>
      <c r="N183" s="32" t="b">
        <f>IF(LEFT(PARAMETER!C188,6)=$AE$51,TRUE,FALSE)</f>
        <v>0</v>
      </c>
      <c r="O183" s="33" t="str">
        <f t="shared" si="16"/>
        <v/>
      </c>
      <c r="P183" s="33" t="str">
        <f t="shared" si="17"/>
        <v/>
      </c>
      <c r="Q183" s="33" t="str">
        <f t="shared" si="15"/>
        <v/>
      </c>
      <c r="R183" s="101"/>
      <c r="S183" s="32" t="str">
        <f>IF(M183="","",PARAMETER!C188&amp;": "&amp;PARAMETER!E188&amp;" ("&amp;PARAMETER!D188&amp;")")</f>
        <v>DIN EN ISO 17294-2: 2024-12 (E 29)</v>
      </c>
      <c r="T183" s="32" t="str">
        <f>IF(R183&lt;&gt;"",R183,IF(N183,LEFT(PARAMETER!C188,9)&amp;"-"&amp;PARAMETER!D188&amp;Q183&amp;": "&amp;'DAkkS Transfer'!M183,S183))</f>
        <v>DIN EN ISO 17294-2: 2024-12 (E 29)</v>
      </c>
      <c r="U183" s="33" t="str">
        <f>IF(H183="","",MAX(U$9:U182)+1)</f>
        <v/>
      </c>
      <c r="V183" s="32" t="str">
        <f>IF(G183=PARAMETER!Q$9,PARAMETER!B188&amp;" - "&amp;AD$62,"")</f>
        <v/>
      </c>
      <c r="W183" s="32" t="str">
        <f>IF(H183="x",PARAMETER!B188,W182)</f>
        <v>2. Anionen, Kationen und Elemente</v>
      </c>
      <c r="X183" s="33" t="b">
        <f>ISNUMBER(PARAMETER!K188)</f>
        <v>0</v>
      </c>
    </row>
    <row r="184" spans="1:24" s="26" customFormat="1" ht="15.75" customHeight="1" x14ac:dyDescent="0.25">
      <c r="A184" s="77">
        <v>175</v>
      </c>
      <c r="B184" s="34" t="str">
        <f>IF(H184="S",V184,IF(H184="","",IF(PARAMETER!B189='DAkkS Transfer'!W183,"",'DAkkS Transfer'!W184)))</f>
        <v/>
      </c>
      <c r="C184" s="35" t="str">
        <f t="shared" si="18"/>
        <v>DIN EN ISO 11885: 2009-09 (E 22)</v>
      </c>
      <c r="D184" s="29" t="str">
        <f>IF(PARAMETER!F189="","",PARAMETER!F189)</f>
        <v/>
      </c>
      <c r="E184" s="29" t="str">
        <f>IF(PARAMETER!G189="","",PARAMETER!G189)</f>
        <v/>
      </c>
      <c r="F184" s="36" t="str">
        <f>IF(PARAMETER!H189="","",PARAMETER!H189)</f>
        <v/>
      </c>
      <c r="G184" s="28" t="str">
        <f>IF(PARAMETER!I189="","",PARAMETER!I189)</f>
        <v/>
      </c>
      <c r="H184" s="29" t="str">
        <f>IF(PARAMETER!J189="","",PARAMETER!J189)</f>
        <v/>
      </c>
      <c r="M184" s="32" t="str">
        <f>IF(PARAMETER!E189="","",PARAMETER!E189)</f>
        <v>2009-09</v>
      </c>
      <c r="N184" s="32" t="b">
        <f>IF(LEFT(PARAMETER!C189,6)=$AE$51,TRUE,FALSE)</f>
        <v>0</v>
      </c>
      <c r="O184" s="33" t="str">
        <f t="shared" si="16"/>
        <v/>
      </c>
      <c r="P184" s="33" t="str">
        <f t="shared" si="17"/>
        <v/>
      </c>
      <c r="Q184" s="33" t="str">
        <f t="shared" si="15"/>
        <v/>
      </c>
      <c r="R184" s="101"/>
      <c r="S184" s="32" t="str">
        <f>IF(M184="","",PARAMETER!C189&amp;": "&amp;PARAMETER!E189&amp;" ("&amp;PARAMETER!D189&amp;")")</f>
        <v>DIN EN ISO 11885: 2009-09 (E 22)</v>
      </c>
      <c r="T184" s="32" t="str">
        <f>IF(R184&lt;&gt;"",R184,IF(N184,LEFT(PARAMETER!C189,9)&amp;"-"&amp;PARAMETER!D189&amp;Q184&amp;": "&amp;'DAkkS Transfer'!M184,S184))</f>
        <v>DIN EN ISO 11885: 2009-09 (E 22)</v>
      </c>
      <c r="U184" s="33" t="str">
        <f>IF(H184="","",MAX(U$9:U183)+1)</f>
        <v/>
      </c>
      <c r="V184" s="32" t="str">
        <f>IF(G184=PARAMETER!Q$9,PARAMETER!B189&amp;" - "&amp;AD$62,"")</f>
        <v/>
      </c>
      <c r="W184" s="32" t="str">
        <f>IF(H184="x",PARAMETER!B189,W183)</f>
        <v>2. Anionen, Kationen und Elemente</v>
      </c>
      <c r="X184" s="33" t="b">
        <f>ISNUMBER(PARAMETER!K189)</f>
        <v>1</v>
      </c>
    </row>
    <row r="185" spans="1:24" s="26" customFormat="1" ht="15.75" customHeight="1" x14ac:dyDescent="0.25">
      <c r="A185" s="77">
        <v>176</v>
      </c>
      <c r="B185" s="34" t="str">
        <f>IF(H185="S",V185,IF(H185="","",IF(PARAMETER!B190='DAkkS Transfer'!W184,"",'DAkkS Transfer'!W185)))</f>
        <v/>
      </c>
      <c r="C185" s="35" t="str">
        <f t="shared" si="18"/>
        <v>DIN EN ISO 17294-2: 2017-01 (E 29)</v>
      </c>
      <c r="D185" s="29" t="str">
        <f>IF(PARAMETER!F190="","",PARAMETER!F190)</f>
        <v/>
      </c>
      <c r="E185" s="29" t="str">
        <f>IF(PARAMETER!G190="","",PARAMETER!G190)</f>
        <v/>
      </c>
      <c r="F185" s="36" t="str">
        <f>IF(PARAMETER!H190="","",PARAMETER!H190)</f>
        <v/>
      </c>
      <c r="G185" s="28" t="str">
        <f>IF(PARAMETER!I190="","",PARAMETER!I190)</f>
        <v/>
      </c>
      <c r="H185" s="29" t="str">
        <f>IF(PARAMETER!J190="","",PARAMETER!J190)</f>
        <v/>
      </c>
      <c r="M185" s="32" t="str">
        <f>IF(PARAMETER!E190="","",PARAMETER!E190)</f>
        <v>2017-01</v>
      </c>
      <c r="N185" s="32" t="b">
        <f>IF(LEFT(PARAMETER!C190,6)=$AE$51,TRUE,FALSE)</f>
        <v>0</v>
      </c>
      <c r="O185" s="33" t="str">
        <f t="shared" si="16"/>
        <v/>
      </c>
      <c r="P185" s="33" t="str">
        <f t="shared" si="17"/>
        <v/>
      </c>
      <c r="Q185" s="33" t="str">
        <f t="shared" si="15"/>
        <v/>
      </c>
      <c r="R185" s="101"/>
      <c r="S185" s="32" t="str">
        <f>IF(M185="","",PARAMETER!C190&amp;": "&amp;PARAMETER!E190&amp;" ("&amp;PARAMETER!D190&amp;")")</f>
        <v>DIN EN ISO 17294-2: 2017-01 (E 29)</v>
      </c>
      <c r="T185" s="32" t="str">
        <f>IF(R185&lt;&gt;"",R185,IF(N185,LEFT(PARAMETER!C190,9)&amp;"-"&amp;PARAMETER!D190&amp;Q185&amp;": "&amp;'DAkkS Transfer'!M185,S185))</f>
        <v>DIN EN ISO 17294-2: 2017-01 (E 29)</v>
      </c>
      <c r="U185" s="33" t="str">
        <f>IF(H185="","",MAX(U$9:U184)+1)</f>
        <v/>
      </c>
      <c r="V185" s="32" t="str">
        <f>IF(G185=PARAMETER!Q$9,PARAMETER!B190&amp;" - "&amp;AD$62,"")</f>
        <v/>
      </c>
      <c r="W185" s="32" t="str">
        <f>IF(H185="x",PARAMETER!B190,W184)</f>
        <v>2. Anionen, Kationen und Elemente</v>
      </c>
      <c r="X185" s="33" t="b">
        <f>ISNUMBER(PARAMETER!K190)</f>
        <v>1</v>
      </c>
    </row>
    <row r="186" spans="1:24" s="26" customFormat="1" ht="15.75" customHeight="1" x14ac:dyDescent="0.25">
      <c r="A186" s="77">
        <v>177</v>
      </c>
      <c r="B186" s="34" t="str">
        <f>IF(H186="S",V186,IF(H186="","",IF(PARAMETER!B191='DAkkS Transfer'!W185,"",'DAkkS Transfer'!W186)))</f>
        <v/>
      </c>
      <c r="C186" s="35" t="str">
        <f t="shared" si="18"/>
        <v>DIN EN ISO 17294-2: 2024-12 (E 29)</v>
      </c>
      <c r="D186" s="29" t="str">
        <f>IF(PARAMETER!F191="","",PARAMETER!F191)</f>
        <v/>
      </c>
      <c r="E186" s="29" t="str">
        <f>IF(PARAMETER!G191="","",PARAMETER!G191)</f>
        <v/>
      </c>
      <c r="F186" s="36" t="str">
        <f>IF(PARAMETER!H191="","",PARAMETER!H191)</f>
        <v/>
      </c>
      <c r="G186" s="28" t="str">
        <f>IF(PARAMETER!I191="","",PARAMETER!I191)</f>
        <v/>
      </c>
      <c r="H186" s="29" t="str">
        <f>IF(PARAMETER!J191="","",PARAMETER!J191)</f>
        <v/>
      </c>
      <c r="M186" s="32" t="str">
        <f>IF(PARAMETER!E191="","",PARAMETER!E191)</f>
        <v>2024-12</v>
      </c>
      <c r="N186" s="32" t="b">
        <f>IF(LEFT(PARAMETER!C191,6)=$AE$51,TRUE,FALSE)</f>
        <v>0</v>
      </c>
      <c r="O186" s="33" t="str">
        <f t="shared" si="16"/>
        <v/>
      </c>
      <c r="P186" s="33" t="str">
        <f t="shared" si="17"/>
        <v/>
      </c>
      <c r="Q186" s="33" t="str">
        <f t="shared" si="15"/>
        <v/>
      </c>
      <c r="R186" s="101"/>
      <c r="S186" s="32" t="str">
        <f>IF(M186="","",PARAMETER!C191&amp;": "&amp;PARAMETER!E191&amp;" ("&amp;PARAMETER!D191&amp;")")</f>
        <v>DIN EN ISO 17294-2: 2024-12 (E 29)</v>
      </c>
      <c r="T186" s="32" t="str">
        <f>IF(R186&lt;&gt;"",R186,IF(N186,LEFT(PARAMETER!C191,9)&amp;"-"&amp;PARAMETER!D191&amp;Q186&amp;": "&amp;'DAkkS Transfer'!M186,S186))</f>
        <v>DIN EN ISO 17294-2: 2024-12 (E 29)</v>
      </c>
      <c r="U186" s="33" t="str">
        <f>IF(H186="","",MAX(U$9:U185)+1)</f>
        <v/>
      </c>
      <c r="V186" s="32" t="str">
        <f>IF(G186=PARAMETER!Q$9,PARAMETER!B191&amp;" - "&amp;AD$62,"")</f>
        <v/>
      </c>
      <c r="W186" s="32" t="str">
        <f>IF(H186="x",PARAMETER!B191,W185)</f>
        <v>2. Anionen, Kationen und Elemente</v>
      </c>
      <c r="X186" s="33" t="b">
        <f>ISNUMBER(PARAMETER!K191)</f>
        <v>0</v>
      </c>
    </row>
    <row r="187" spans="1:24" s="26" customFormat="1" ht="15.75" customHeight="1" x14ac:dyDescent="0.25">
      <c r="A187" s="77">
        <v>178</v>
      </c>
      <c r="B187" s="34" t="str">
        <f>IF(H187="S",V187,IF(H187="","",IF(PARAMETER!B192='DAkkS Transfer'!W186,"",'DAkkS Transfer'!W187)))</f>
        <v/>
      </c>
      <c r="C187" s="35" t="str">
        <f t="shared" si="18"/>
        <v>DIN EN ISO 17294-2: 2017-01 (E 29)</v>
      </c>
      <c r="D187" s="29" t="str">
        <f>IF(PARAMETER!F192="","",PARAMETER!F192)</f>
        <v/>
      </c>
      <c r="E187" s="29" t="str">
        <f>IF(PARAMETER!G192="","",PARAMETER!G192)</f>
        <v/>
      </c>
      <c r="F187" s="36" t="str">
        <f>IF(PARAMETER!H192="","",PARAMETER!H192)</f>
        <v/>
      </c>
      <c r="G187" s="28" t="str">
        <f>IF(PARAMETER!I192="","",PARAMETER!I192)</f>
        <v/>
      </c>
      <c r="H187" s="29" t="str">
        <f>IF(PARAMETER!J192="","",PARAMETER!J192)</f>
        <v/>
      </c>
      <c r="M187" s="32" t="str">
        <f>IF(PARAMETER!E192="","",PARAMETER!E192)</f>
        <v>2017-01</v>
      </c>
      <c r="N187" s="32" t="b">
        <f>IF(LEFT(PARAMETER!C192,6)=$AE$51,TRUE,FALSE)</f>
        <v>0</v>
      </c>
      <c r="O187" s="33" t="str">
        <f t="shared" si="16"/>
        <v/>
      </c>
      <c r="P187" s="33" t="str">
        <f t="shared" si="17"/>
        <v/>
      </c>
      <c r="Q187" s="33" t="str">
        <f t="shared" si="15"/>
        <v/>
      </c>
      <c r="R187" s="101"/>
      <c r="S187" s="32" t="str">
        <f>IF(M187="","",PARAMETER!C192&amp;": "&amp;PARAMETER!E192&amp;" ("&amp;PARAMETER!D192&amp;")")</f>
        <v>DIN EN ISO 17294-2: 2017-01 (E 29)</v>
      </c>
      <c r="T187" s="32" t="str">
        <f>IF(R187&lt;&gt;"",R187,IF(N187,LEFT(PARAMETER!C192,9)&amp;"-"&amp;PARAMETER!D192&amp;Q187&amp;": "&amp;'DAkkS Transfer'!M187,S187))</f>
        <v>DIN EN ISO 17294-2: 2017-01 (E 29)</v>
      </c>
      <c r="U187" s="33" t="str">
        <f>IF(H187="","",MAX(U$9:U186)+1)</f>
        <v/>
      </c>
      <c r="V187" s="32" t="str">
        <f>IF(G187=PARAMETER!Q$9,PARAMETER!B192&amp;" - "&amp;AD$62,"")</f>
        <v/>
      </c>
      <c r="W187" s="32" t="str">
        <f>IF(H187="x",PARAMETER!B192,W186)</f>
        <v>2. Anionen, Kationen und Elemente</v>
      </c>
      <c r="X187" s="33" t="b">
        <f>ISNUMBER(PARAMETER!K192)</f>
        <v>1</v>
      </c>
    </row>
    <row r="188" spans="1:24" s="26" customFormat="1" ht="15.75" customHeight="1" x14ac:dyDescent="0.25">
      <c r="A188" s="77">
        <v>179</v>
      </c>
      <c r="B188" s="34" t="str">
        <f>IF(H188="S",V188,IF(H188="","",IF(PARAMETER!B193='DAkkS Transfer'!W187,"",'DAkkS Transfer'!W188)))</f>
        <v/>
      </c>
      <c r="C188" s="35" t="str">
        <f t="shared" si="18"/>
        <v>DIN EN ISO 17294-2: 2024-12 (E 29)</v>
      </c>
      <c r="D188" s="29" t="str">
        <f>IF(PARAMETER!F193="","",PARAMETER!F193)</f>
        <v/>
      </c>
      <c r="E188" s="29" t="str">
        <f>IF(PARAMETER!G193="","",PARAMETER!G193)</f>
        <v/>
      </c>
      <c r="F188" s="36" t="str">
        <f>IF(PARAMETER!H193="","",PARAMETER!H193)</f>
        <v/>
      </c>
      <c r="G188" s="28" t="str">
        <f>IF(PARAMETER!I193="","",PARAMETER!I193)</f>
        <v/>
      </c>
      <c r="H188" s="29" t="str">
        <f>IF(PARAMETER!J193="","",PARAMETER!J193)</f>
        <v/>
      </c>
      <c r="M188" s="32" t="str">
        <f>IF(PARAMETER!E193="","",PARAMETER!E193)</f>
        <v>2024-12</v>
      </c>
      <c r="N188" s="32" t="b">
        <f>IF(LEFT(PARAMETER!C193,6)=$AE$51,TRUE,FALSE)</f>
        <v>0</v>
      </c>
      <c r="O188" s="33" t="str">
        <f t="shared" si="16"/>
        <v/>
      </c>
      <c r="P188" s="33" t="str">
        <f t="shared" si="17"/>
        <v/>
      </c>
      <c r="Q188" s="33" t="str">
        <f t="shared" si="15"/>
        <v/>
      </c>
      <c r="R188" s="101"/>
      <c r="S188" s="32" t="str">
        <f>IF(M188="","",PARAMETER!C193&amp;": "&amp;PARAMETER!E193&amp;" ("&amp;PARAMETER!D193&amp;")")</f>
        <v>DIN EN ISO 17294-2: 2024-12 (E 29)</v>
      </c>
      <c r="T188" s="32" t="str">
        <f>IF(R188&lt;&gt;"",R188,IF(N188,LEFT(PARAMETER!C193,9)&amp;"-"&amp;PARAMETER!D193&amp;Q188&amp;": "&amp;'DAkkS Transfer'!M188,S188))</f>
        <v>DIN EN ISO 17294-2: 2024-12 (E 29)</v>
      </c>
      <c r="U188" s="33" t="str">
        <f>IF(H188="","",MAX(U$9:U187)+1)</f>
        <v/>
      </c>
      <c r="V188" s="32" t="str">
        <f>IF(G188=PARAMETER!Q$9,PARAMETER!B193&amp;" - "&amp;AD$62,"")</f>
        <v/>
      </c>
      <c r="W188" s="32" t="str">
        <f>IF(H188="x",PARAMETER!B193,W187)</f>
        <v>2. Anionen, Kationen und Elemente</v>
      </c>
      <c r="X188" s="33" t="b">
        <f>ISNUMBER(PARAMETER!K193)</f>
        <v>0</v>
      </c>
    </row>
    <row r="189" spans="1:24" s="26" customFormat="1" ht="15.75" customHeight="1" x14ac:dyDescent="0.25">
      <c r="A189" s="77">
        <v>180</v>
      </c>
      <c r="B189" s="34" t="str">
        <f>IF(H189="S",V189,IF(H189="","",IF(PARAMETER!B194='DAkkS Transfer'!W188,"",'DAkkS Transfer'!W189)))</f>
        <v/>
      </c>
      <c r="C189" s="35" t="str">
        <f t="shared" si="18"/>
        <v>DIN EN ISO 17294-2: 2017-01 (E 29)</v>
      </c>
      <c r="D189" s="29" t="str">
        <f>IF(PARAMETER!F194="","",PARAMETER!F194)</f>
        <v/>
      </c>
      <c r="E189" s="29" t="str">
        <f>IF(PARAMETER!G194="","",PARAMETER!G194)</f>
        <v/>
      </c>
      <c r="F189" s="36" t="str">
        <f>IF(PARAMETER!H194="","",PARAMETER!H194)</f>
        <v/>
      </c>
      <c r="G189" s="28" t="str">
        <f>IF(PARAMETER!I194="","",PARAMETER!I194)</f>
        <v/>
      </c>
      <c r="H189" s="29" t="str">
        <f>IF(PARAMETER!J194="","",PARAMETER!J194)</f>
        <v/>
      </c>
      <c r="M189" s="32" t="str">
        <f>IF(PARAMETER!E194="","",PARAMETER!E194)</f>
        <v>2017-01</v>
      </c>
      <c r="N189" s="32" t="b">
        <f>IF(LEFT(PARAMETER!C194,6)=$AE$51,TRUE,FALSE)</f>
        <v>0</v>
      </c>
      <c r="O189" s="33" t="str">
        <f t="shared" si="16"/>
        <v/>
      </c>
      <c r="P189" s="33" t="str">
        <f t="shared" si="17"/>
        <v/>
      </c>
      <c r="Q189" s="33" t="str">
        <f t="shared" si="15"/>
        <v/>
      </c>
      <c r="R189" s="101"/>
      <c r="S189" s="32" t="str">
        <f>IF(M189="","",PARAMETER!C194&amp;": "&amp;PARAMETER!E194&amp;" ("&amp;PARAMETER!D194&amp;")")</f>
        <v>DIN EN ISO 17294-2: 2017-01 (E 29)</v>
      </c>
      <c r="T189" s="32" t="str">
        <f>IF(R189&lt;&gt;"",R189,IF(N189,LEFT(PARAMETER!C194,9)&amp;"-"&amp;PARAMETER!D194&amp;Q189&amp;": "&amp;'DAkkS Transfer'!M189,S189))</f>
        <v>DIN EN ISO 17294-2: 2017-01 (E 29)</v>
      </c>
      <c r="U189" s="33" t="str">
        <f>IF(H189="","",MAX(U$9:U188)+1)</f>
        <v/>
      </c>
      <c r="V189" s="32" t="str">
        <f>IF(G189=PARAMETER!Q$9,PARAMETER!B194&amp;" - "&amp;AD$62,"")</f>
        <v/>
      </c>
      <c r="W189" s="32" t="str">
        <f>IF(H189="x",PARAMETER!B194,W188)</f>
        <v>2. Anionen, Kationen und Elemente</v>
      </c>
      <c r="X189" s="33" t="b">
        <f>ISNUMBER(PARAMETER!K194)</f>
        <v>1</v>
      </c>
    </row>
    <row r="190" spans="1:24" s="26" customFormat="1" ht="15.75" customHeight="1" x14ac:dyDescent="0.25">
      <c r="A190" s="77">
        <v>181</v>
      </c>
      <c r="B190" s="34" t="str">
        <f>IF(H190="S",V190,IF(H190="","",IF(PARAMETER!B195='DAkkS Transfer'!W189,"",'DAkkS Transfer'!W190)))</f>
        <v/>
      </c>
      <c r="C190" s="35" t="str">
        <f t="shared" si="18"/>
        <v>DIN EN ISO 17294-2: 2024-12 (E 29)</v>
      </c>
      <c r="D190" s="29" t="str">
        <f>IF(PARAMETER!F195="","",PARAMETER!F195)</f>
        <v/>
      </c>
      <c r="E190" s="29" t="str">
        <f>IF(PARAMETER!G195="","",PARAMETER!G195)</f>
        <v/>
      </c>
      <c r="F190" s="36" t="str">
        <f>IF(PARAMETER!H195="","",PARAMETER!H195)</f>
        <v/>
      </c>
      <c r="G190" s="28" t="str">
        <f>IF(PARAMETER!I195="","",PARAMETER!I195)</f>
        <v/>
      </c>
      <c r="H190" s="29" t="str">
        <f>IF(PARAMETER!J195="","",PARAMETER!J195)</f>
        <v/>
      </c>
      <c r="M190" s="32" t="str">
        <f>IF(PARAMETER!E195="","",PARAMETER!E195)</f>
        <v>2024-12</v>
      </c>
      <c r="N190" s="32" t="b">
        <f>IF(LEFT(PARAMETER!C195,6)=$AE$51,TRUE,FALSE)</f>
        <v>0</v>
      </c>
      <c r="O190" s="33" t="str">
        <f t="shared" si="16"/>
        <v/>
      </c>
      <c r="P190" s="33" t="str">
        <f t="shared" si="17"/>
        <v/>
      </c>
      <c r="Q190" s="33" t="str">
        <f t="shared" si="15"/>
        <v/>
      </c>
      <c r="R190" s="101"/>
      <c r="S190" s="32" t="str">
        <f>IF(M190="","",PARAMETER!C195&amp;": "&amp;PARAMETER!E195&amp;" ("&amp;PARAMETER!D195&amp;")")</f>
        <v>DIN EN ISO 17294-2: 2024-12 (E 29)</v>
      </c>
      <c r="T190" s="32" t="str">
        <f>IF(R190&lt;&gt;"",R190,IF(N190,LEFT(PARAMETER!C195,9)&amp;"-"&amp;PARAMETER!D195&amp;Q190&amp;": "&amp;'DAkkS Transfer'!M190,S190))</f>
        <v>DIN EN ISO 17294-2: 2024-12 (E 29)</v>
      </c>
      <c r="U190" s="33" t="str">
        <f>IF(H190="","",MAX(U$9:U189)+1)</f>
        <v/>
      </c>
      <c r="V190" s="32" t="str">
        <f>IF(G190=PARAMETER!Q$9,PARAMETER!B195&amp;" - "&amp;AD$62,"")</f>
        <v/>
      </c>
      <c r="W190" s="32" t="str">
        <f>IF(H190="x",PARAMETER!B195,W189)</f>
        <v>2. Anionen, Kationen und Elemente</v>
      </c>
      <c r="X190" s="33" t="b">
        <f>ISNUMBER(PARAMETER!K195)</f>
        <v>0</v>
      </c>
    </row>
    <row r="191" spans="1:24" s="26" customFormat="1" ht="15.75" customHeight="1" x14ac:dyDescent="0.25">
      <c r="A191" s="77">
        <v>182</v>
      </c>
      <c r="B191" s="34" t="str">
        <f>IF(H191="S",V191,IF(H191="","",IF(PARAMETER!B196='DAkkS Transfer'!W190,"",'DAkkS Transfer'!W191)))</f>
        <v/>
      </c>
      <c r="C191" s="35" t="str">
        <f t="shared" si="18"/>
        <v>DIN EN ISO 17294-2: 2017-01 (E 29)</v>
      </c>
      <c r="D191" s="29" t="str">
        <f>IF(PARAMETER!F196="","",PARAMETER!F196)</f>
        <v/>
      </c>
      <c r="E191" s="29" t="str">
        <f>IF(PARAMETER!G196="","",PARAMETER!G196)</f>
        <v/>
      </c>
      <c r="F191" s="36" t="str">
        <f>IF(PARAMETER!H196="","",PARAMETER!H196)</f>
        <v/>
      </c>
      <c r="G191" s="28" t="str">
        <f>IF(PARAMETER!I196="","",PARAMETER!I196)</f>
        <v/>
      </c>
      <c r="H191" s="29" t="str">
        <f>IF(PARAMETER!J196="","",PARAMETER!J196)</f>
        <v/>
      </c>
      <c r="M191" s="32" t="str">
        <f>IF(PARAMETER!E196="","",PARAMETER!E196)</f>
        <v>2017-01</v>
      </c>
      <c r="N191" s="32" t="b">
        <f>IF(LEFT(PARAMETER!C196,6)=$AE$51,TRUE,FALSE)</f>
        <v>0</v>
      </c>
      <c r="O191" s="33" t="str">
        <f t="shared" si="16"/>
        <v/>
      </c>
      <c r="P191" s="33" t="str">
        <f t="shared" si="17"/>
        <v/>
      </c>
      <c r="Q191" s="33" t="str">
        <f t="shared" si="15"/>
        <v/>
      </c>
      <c r="R191" s="101"/>
      <c r="S191" s="32" t="str">
        <f>IF(M191="","",PARAMETER!C196&amp;": "&amp;PARAMETER!E196&amp;" ("&amp;PARAMETER!D196&amp;")")</f>
        <v>DIN EN ISO 17294-2: 2017-01 (E 29)</v>
      </c>
      <c r="T191" s="32" t="str">
        <f>IF(R191&lt;&gt;"",R191,IF(N191,LEFT(PARAMETER!C196,9)&amp;"-"&amp;PARAMETER!D196&amp;Q191&amp;": "&amp;'DAkkS Transfer'!M191,S191))</f>
        <v>DIN EN ISO 17294-2: 2017-01 (E 29)</v>
      </c>
      <c r="U191" s="33" t="str">
        <f>IF(H191="","",MAX(U$9:U190)+1)</f>
        <v/>
      </c>
      <c r="V191" s="32" t="str">
        <f>IF(G191=PARAMETER!Q$9,PARAMETER!B196&amp;" - "&amp;AD$62,"")</f>
        <v/>
      </c>
      <c r="W191" s="32" t="str">
        <f>IF(H191="x",PARAMETER!B196,W190)</f>
        <v>2. Anionen, Kationen und Elemente</v>
      </c>
      <c r="X191" s="33" t="b">
        <f>ISNUMBER(PARAMETER!K196)</f>
        <v>1</v>
      </c>
    </row>
    <row r="192" spans="1:24" s="26" customFormat="1" ht="15.75" customHeight="1" x14ac:dyDescent="0.25">
      <c r="A192" s="77">
        <v>183</v>
      </c>
      <c r="B192" s="34" t="str">
        <f>IF(H192="S",V192,IF(H192="","",IF(PARAMETER!B197='DAkkS Transfer'!W191,"",'DAkkS Transfer'!W192)))</f>
        <v/>
      </c>
      <c r="C192" s="35" t="str">
        <f t="shared" si="18"/>
        <v>DIN EN ISO 17294-2: 2024-12 (E 29)</v>
      </c>
      <c r="D192" s="29" t="str">
        <f>IF(PARAMETER!F197="","",PARAMETER!F197)</f>
        <v/>
      </c>
      <c r="E192" s="29" t="str">
        <f>IF(PARAMETER!G197="","",PARAMETER!G197)</f>
        <v/>
      </c>
      <c r="F192" s="36" t="str">
        <f>IF(PARAMETER!H197="","",PARAMETER!H197)</f>
        <v/>
      </c>
      <c r="G192" s="28" t="str">
        <f>IF(PARAMETER!I197="","",PARAMETER!I197)</f>
        <v/>
      </c>
      <c r="H192" s="29" t="str">
        <f>IF(PARAMETER!J197="","",PARAMETER!J197)</f>
        <v/>
      </c>
      <c r="M192" s="32" t="str">
        <f>IF(PARAMETER!E197="","",PARAMETER!E197)</f>
        <v>2024-12</v>
      </c>
      <c r="N192" s="32" t="b">
        <f>IF(LEFT(PARAMETER!C197,6)=$AE$51,TRUE,FALSE)</f>
        <v>0</v>
      </c>
      <c r="O192" s="33" t="str">
        <f t="shared" si="16"/>
        <v/>
      </c>
      <c r="P192" s="33" t="str">
        <f t="shared" si="17"/>
        <v/>
      </c>
      <c r="Q192" s="33" t="str">
        <f t="shared" si="15"/>
        <v/>
      </c>
      <c r="R192" s="101"/>
      <c r="S192" s="32" t="str">
        <f>IF(M192="","",PARAMETER!C197&amp;": "&amp;PARAMETER!E197&amp;" ("&amp;PARAMETER!D197&amp;")")</f>
        <v>DIN EN ISO 17294-2: 2024-12 (E 29)</v>
      </c>
      <c r="T192" s="32" t="str">
        <f>IF(R192&lt;&gt;"",R192,IF(N192,LEFT(PARAMETER!C197,9)&amp;"-"&amp;PARAMETER!D197&amp;Q192&amp;": "&amp;'DAkkS Transfer'!M192,S192))</f>
        <v>DIN EN ISO 17294-2: 2024-12 (E 29)</v>
      </c>
      <c r="U192" s="33" t="str">
        <f>IF(H192="","",MAX(U$9:U191)+1)</f>
        <v/>
      </c>
      <c r="V192" s="32" t="str">
        <f>IF(G192=PARAMETER!Q$9,PARAMETER!B197&amp;" - "&amp;AD$62,"")</f>
        <v/>
      </c>
      <c r="W192" s="32" t="str">
        <f>IF(H192="x",PARAMETER!B197,W191)</f>
        <v>2. Anionen, Kationen und Elemente</v>
      </c>
      <c r="X192" s="33" t="b">
        <f>ISNUMBER(PARAMETER!K197)</f>
        <v>0</v>
      </c>
    </row>
    <row r="193" spans="1:24" s="26" customFormat="1" ht="15.75" customHeight="1" x14ac:dyDescent="0.25">
      <c r="A193" s="77">
        <v>184</v>
      </c>
      <c r="B193" s="34" t="str">
        <f>IF(H193="S",V193,IF(H193="","",IF(PARAMETER!B198='DAkkS Transfer'!W192,"",'DAkkS Transfer'!W193)))</f>
        <v/>
      </c>
      <c r="C193" s="35" t="str">
        <f t="shared" si="18"/>
        <v>DIN EN ISO 17294-2: 2017-01 (E 29)</v>
      </c>
      <c r="D193" s="29" t="str">
        <f>IF(PARAMETER!F198="","",PARAMETER!F198)</f>
        <v/>
      </c>
      <c r="E193" s="29" t="str">
        <f>IF(PARAMETER!G198="","",PARAMETER!G198)</f>
        <v/>
      </c>
      <c r="F193" s="36" t="str">
        <f>IF(PARAMETER!H198="","",PARAMETER!H198)</f>
        <v/>
      </c>
      <c r="G193" s="28" t="str">
        <f>IF(PARAMETER!I198="","",PARAMETER!I198)</f>
        <v/>
      </c>
      <c r="H193" s="29" t="str">
        <f>IF(PARAMETER!J198="","",PARAMETER!J198)</f>
        <v/>
      </c>
      <c r="M193" s="32" t="str">
        <f>IF(PARAMETER!E198="","",PARAMETER!E198)</f>
        <v>2017-01</v>
      </c>
      <c r="N193" s="32" t="b">
        <f>IF(LEFT(PARAMETER!C198,6)=$AE$51,TRUE,FALSE)</f>
        <v>0</v>
      </c>
      <c r="O193" s="33" t="str">
        <f t="shared" si="16"/>
        <v/>
      </c>
      <c r="P193" s="33" t="str">
        <f t="shared" si="17"/>
        <v/>
      </c>
      <c r="Q193" s="33" t="str">
        <f t="shared" si="15"/>
        <v/>
      </c>
      <c r="R193" s="101"/>
      <c r="S193" s="32" t="str">
        <f>IF(M193="","",PARAMETER!C198&amp;": "&amp;PARAMETER!E198&amp;" ("&amp;PARAMETER!D198&amp;")")</f>
        <v>DIN EN ISO 17294-2: 2017-01 (E 29)</v>
      </c>
      <c r="T193" s="32" t="str">
        <f>IF(R193&lt;&gt;"",R193,IF(N193,LEFT(PARAMETER!C198,9)&amp;"-"&amp;PARAMETER!D198&amp;Q193&amp;": "&amp;'DAkkS Transfer'!M193,S193))</f>
        <v>DIN EN ISO 17294-2: 2017-01 (E 29)</v>
      </c>
      <c r="U193" s="33" t="str">
        <f>IF(H193="","",MAX(U$9:U192)+1)</f>
        <v/>
      </c>
      <c r="V193" s="32" t="str">
        <f>IF(G193=PARAMETER!Q$9,PARAMETER!B198&amp;" - "&amp;AD$62,"")</f>
        <v/>
      </c>
      <c r="W193" s="32" t="str">
        <f>IF(H193="x",PARAMETER!B198,W192)</f>
        <v>2. Anionen, Kationen und Elemente</v>
      </c>
      <c r="X193" s="33" t="b">
        <f>ISNUMBER(PARAMETER!K198)</f>
        <v>1</v>
      </c>
    </row>
    <row r="194" spans="1:24" s="26" customFormat="1" ht="15.75" customHeight="1" x14ac:dyDescent="0.25">
      <c r="A194" s="77">
        <v>185</v>
      </c>
      <c r="B194" s="34" t="str">
        <f>IF(H194="S",V194,IF(H194="","",IF(PARAMETER!B199='DAkkS Transfer'!W193,"",'DAkkS Transfer'!W194)))</f>
        <v/>
      </c>
      <c r="C194" s="35" t="str">
        <f t="shared" si="18"/>
        <v>DIN EN ISO 17294-2: 2024-12 (E 29)</v>
      </c>
      <c r="D194" s="29" t="str">
        <f>IF(PARAMETER!F199="","",PARAMETER!F199)</f>
        <v/>
      </c>
      <c r="E194" s="29" t="str">
        <f>IF(PARAMETER!G199="","",PARAMETER!G199)</f>
        <v/>
      </c>
      <c r="F194" s="36" t="str">
        <f>IF(PARAMETER!H199="","",PARAMETER!H199)</f>
        <v/>
      </c>
      <c r="G194" s="28" t="str">
        <f>IF(PARAMETER!I199="","",PARAMETER!I199)</f>
        <v/>
      </c>
      <c r="H194" s="29" t="str">
        <f>IF(PARAMETER!J199="","",PARAMETER!J199)</f>
        <v/>
      </c>
      <c r="M194" s="32" t="str">
        <f>IF(PARAMETER!E199="","",PARAMETER!E199)</f>
        <v>2024-12</v>
      </c>
      <c r="N194" s="32" t="b">
        <f>IF(LEFT(PARAMETER!C199,6)=$AE$51,TRUE,FALSE)</f>
        <v>0</v>
      </c>
      <c r="O194" s="33" t="str">
        <f t="shared" si="16"/>
        <v/>
      </c>
      <c r="P194" s="33" t="str">
        <f t="shared" si="17"/>
        <v/>
      </c>
      <c r="Q194" s="33" t="str">
        <f t="shared" si="15"/>
        <v/>
      </c>
      <c r="R194" s="101"/>
      <c r="S194" s="32" t="str">
        <f>IF(M194="","",PARAMETER!C199&amp;": "&amp;PARAMETER!E199&amp;" ("&amp;PARAMETER!D199&amp;")")</f>
        <v>DIN EN ISO 17294-2: 2024-12 (E 29)</v>
      </c>
      <c r="T194" s="32" t="str">
        <f>IF(R194&lt;&gt;"",R194,IF(N194,LEFT(PARAMETER!C199,9)&amp;"-"&amp;PARAMETER!D199&amp;Q194&amp;": "&amp;'DAkkS Transfer'!M194,S194))</f>
        <v>DIN EN ISO 17294-2: 2024-12 (E 29)</v>
      </c>
      <c r="U194" s="33" t="str">
        <f>IF(H194="","",MAX(U$9:U193)+1)</f>
        <v/>
      </c>
      <c r="V194" s="32" t="str">
        <f>IF(G194=PARAMETER!Q$9,PARAMETER!B199&amp;" - "&amp;AD$62,"")</f>
        <v/>
      </c>
      <c r="W194" s="32" t="str">
        <f>IF(H194="x",PARAMETER!B199,W193)</f>
        <v>2. Anionen, Kationen und Elemente</v>
      </c>
      <c r="X194" s="33" t="b">
        <f>ISNUMBER(PARAMETER!K199)</f>
        <v>0</v>
      </c>
    </row>
    <row r="195" spans="1:24" s="26" customFormat="1" ht="15.75" customHeight="1" x14ac:dyDescent="0.25">
      <c r="A195" s="77">
        <v>186</v>
      </c>
      <c r="B195" s="34" t="str">
        <f>IF(H195="S",V195,IF(H195="","",IF(PARAMETER!B200='DAkkS Transfer'!W194,"",'DAkkS Transfer'!W195)))</f>
        <v/>
      </c>
      <c r="C195" s="35" t="str">
        <f t="shared" si="18"/>
        <v>DIN EN ISO 11885: 2009-09 (E 22)</v>
      </c>
      <c r="D195" s="29" t="str">
        <f>IF(PARAMETER!F200="","",PARAMETER!F200)</f>
        <v/>
      </c>
      <c r="E195" s="29" t="str">
        <f>IF(PARAMETER!G200="","",PARAMETER!G200)</f>
        <v/>
      </c>
      <c r="F195" s="36" t="str">
        <f>IF(PARAMETER!H200="","",PARAMETER!H200)</f>
        <v/>
      </c>
      <c r="G195" s="28" t="str">
        <f>IF(PARAMETER!I200="","",PARAMETER!I200)</f>
        <v/>
      </c>
      <c r="H195" s="29" t="str">
        <f>IF(PARAMETER!J200="","",PARAMETER!J200)</f>
        <v/>
      </c>
      <c r="M195" s="32" t="str">
        <f>IF(PARAMETER!E200="","",PARAMETER!E200)</f>
        <v>2009-09</v>
      </c>
      <c r="N195" s="32" t="b">
        <f>IF(LEFT(PARAMETER!C200,6)=$AE$51,TRUE,FALSE)</f>
        <v>0</v>
      </c>
      <c r="O195" s="33" t="str">
        <f t="shared" si="16"/>
        <v/>
      </c>
      <c r="P195" s="33" t="str">
        <f t="shared" si="17"/>
        <v/>
      </c>
      <c r="Q195" s="33" t="str">
        <f t="shared" si="15"/>
        <v/>
      </c>
      <c r="R195" s="101"/>
      <c r="S195" s="32" t="str">
        <f>IF(M195="","",PARAMETER!C200&amp;": "&amp;PARAMETER!E200&amp;" ("&amp;PARAMETER!D200&amp;")")</f>
        <v>DIN EN ISO 11885: 2009-09 (E 22)</v>
      </c>
      <c r="T195" s="32" t="str">
        <f>IF(R195&lt;&gt;"",R195,IF(N195,LEFT(PARAMETER!C200,9)&amp;"-"&amp;PARAMETER!D200&amp;Q195&amp;": "&amp;'DAkkS Transfer'!M195,S195))</f>
        <v>DIN EN ISO 11885: 2009-09 (E 22)</v>
      </c>
      <c r="U195" s="33" t="str">
        <f>IF(H195="","",MAX(U$9:U194)+1)</f>
        <v/>
      </c>
      <c r="V195" s="32" t="str">
        <f>IF(G195=PARAMETER!Q$9,PARAMETER!B200&amp;" - "&amp;AD$62,"")</f>
        <v/>
      </c>
      <c r="W195" s="32" t="str">
        <f>IF(H195="x",PARAMETER!B200,W194)</f>
        <v>2. Anionen, Kationen und Elemente</v>
      </c>
      <c r="X195" s="33" t="b">
        <f>ISNUMBER(PARAMETER!K200)</f>
        <v>1</v>
      </c>
    </row>
    <row r="196" spans="1:24" s="26" customFormat="1" ht="15.75" customHeight="1" x14ac:dyDescent="0.25">
      <c r="A196" s="77">
        <v>187</v>
      </c>
      <c r="B196" s="34" t="str">
        <f>IF(H196="S",V196,IF(H196="","",IF(PARAMETER!B201='DAkkS Transfer'!W195,"",'DAkkS Transfer'!W196)))</f>
        <v/>
      </c>
      <c r="C196" s="35" t="str">
        <f t="shared" si="18"/>
        <v>DIN EN ISO 17294-2 : 2017-01 (E 29)</v>
      </c>
      <c r="D196" s="29" t="str">
        <f>IF(PARAMETER!F201="","",PARAMETER!F201)</f>
        <v/>
      </c>
      <c r="E196" s="29" t="str">
        <f>IF(PARAMETER!G201="","",PARAMETER!G201)</f>
        <v/>
      </c>
      <c r="F196" s="36" t="str">
        <f>IF(PARAMETER!H201="","",PARAMETER!H201)</f>
        <v/>
      </c>
      <c r="G196" s="28" t="str">
        <f>IF(PARAMETER!I201="","",PARAMETER!I201)</f>
        <v/>
      </c>
      <c r="H196" s="29" t="str">
        <f>IF(PARAMETER!J201="","",PARAMETER!J201)</f>
        <v/>
      </c>
      <c r="M196" s="32" t="str">
        <f>IF(PARAMETER!E201="","",PARAMETER!E201)</f>
        <v>2017-01</v>
      </c>
      <c r="N196" s="32" t="b">
        <f>IF(LEFT(PARAMETER!C201,6)=$AE$51,TRUE,FALSE)</f>
        <v>0</v>
      </c>
      <c r="O196" s="33" t="str">
        <f t="shared" si="16"/>
        <v/>
      </c>
      <c r="P196" s="33" t="str">
        <f t="shared" si="17"/>
        <v/>
      </c>
      <c r="Q196" s="33" t="str">
        <f t="shared" si="15"/>
        <v/>
      </c>
      <c r="R196" s="101"/>
      <c r="S196" s="32" t="str">
        <f>IF(M196="","",PARAMETER!C201&amp;": "&amp;PARAMETER!E201&amp;" ("&amp;PARAMETER!D201&amp;")")</f>
        <v>DIN EN ISO 17294-2 : 2017-01 (E 29)</v>
      </c>
      <c r="T196" s="32" t="str">
        <f>IF(R196&lt;&gt;"",R196,IF(N196,LEFT(PARAMETER!C201,9)&amp;"-"&amp;PARAMETER!D201&amp;Q196&amp;": "&amp;'DAkkS Transfer'!M196,S196))</f>
        <v>DIN EN ISO 17294-2 : 2017-01 (E 29)</v>
      </c>
      <c r="U196" s="33" t="str">
        <f>IF(H196="","",MAX(U$9:U195)+1)</f>
        <v/>
      </c>
      <c r="V196" s="32" t="str">
        <f>IF(G196=PARAMETER!Q$9,PARAMETER!B201&amp;" - "&amp;AD$62,"")</f>
        <v/>
      </c>
      <c r="W196" s="32" t="str">
        <f>IF(H196="x",PARAMETER!B201,W195)</f>
        <v>2. Anionen, Kationen und Elemente</v>
      </c>
      <c r="X196" s="33" t="b">
        <f>ISNUMBER(PARAMETER!K201)</f>
        <v>1</v>
      </c>
    </row>
    <row r="197" spans="1:24" s="26" customFormat="1" ht="15.75" customHeight="1" x14ac:dyDescent="0.25">
      <c r="A197" s="77">
        <v>188</v>
      </c>
      <c r="B197" s="34" t="str">
        <f>IF(H197="S",V197,IF(H197="","",IF(PARAMETER!B202='DAkkS Transfer'!W196,"",'DAkkS Transfer'!W197)))</f>
        <v/>
      </c>
      <c r="C197" s="35" t="str">
        <f t="shared" si="18"/>
        <v>DIN EN ISO 17294-2 : 2024-12 (E 29)</v>
      </c>
      <c r="D197" s="29" t="str">
        <f>IF(PARAMETER!F202="","",PARAMETER!F202)</f>
        <v/>
      </c>
      <c r="E197" s="29" t="str">
        <f>IF(PARAMETER!G202="","",PARAMETER!G202)</f>
        <v/>
      </c>
      <c r="F197" s="36" t="str">
        <f>IF(PARAMETER!H202="","",PARAMETER!H202)</f>
        <v/>
      </c>
      <c r="G197" s="28" t="str">
        <f>IF(PARAMETER!I202="","",PARAMETER!I202)</f>
        <v/>
      </c>
      <c r="H197" s="29" t="str">
        <f>IF(PARAMETER!J202="","",PARAMETER!J202)</f>
        <v/>
      </c>
      <c r="M197" s="32" t="str">
        <f>IF(PARAMETER!E202="","",PARAMETER!E202)</f>
        <v>2024-12</v>
      </c>
      <c r="N197" s="32" t="b">
        <f>IF(LEFT(PARAMETER!C202,6)=$AE$51,TRUE,FALSE)</f>
        <v>0</v>
      </c>
      <c r="O197" s="33" t="str">
        <f t="shared" si="16"/>
        <v/>
      </c>
      <c r="P197" s="33" t="str">
        <f t="shared" si="17"/>
        <v/>
      </c>
      <c r="Q197" s="33" t="str">
        <f t="shared" si="15"/>
        <v/>
      </c>
      <c r="R197" s="101"/>
      <c r="S197" s="32" t="str">
        <f>IF(M197="","",PARAMETER!C202&amp;": "&amp;PARAMETER!E202&amp;" ("&amp;PARAMETER!D202&amp;")")</f>
        <v>DIN EN ISO 17294-2 : 2024-12 (E 29)</v>
      </c>
      <c r="T197" s="32" t="str">
        <f>IF(R197&lt;&gt;"",R197,IF(N197,LEFT(PARAMETER!C202,9)&amp;"-"&amp;PARAMETER!D202&amp;Q197&amp;": "&amp;'DAkkS Transfer'!M197,S197))</f>
        <v>DIN EN ISO 17294-2 : 2024-12 (E 29)</v>
      </c>
      <c r="U197" s="33" t="str">
        <f>IF(H197="","",MAX(U$9:U196)+1)</f>
        <v/>
      </c>
      <c r="V197" s="32" t="str">
        <f>IF(G197=PARAMETER!Q$9,PARAMETER!B202&amp;" - "&amp;AD$62,"")</f>
        <v/>
      </c>
      <c r="W197" s="32" t="str">
        <f>IF(H197="x",PARAMETER!B202,W196)</f>
        <v>2. Anionen, Kationen und Elemente</v>
      </c>
      <c r="X197" s="33" t="b">
        <f>ISNUMBER(PARAMETER!K202)</f>
        <v>0</v>
      </c>
    </row>
    <row r="198" spans="1:24" s="26" customFormat="1" ht="15.75" customHeight="1" x14ac:dyDescent="0.25">
      <c r="A198" s="77">
        <v>189</v>
      </c>
      <c r="B198" s="34" t="str">
        <f>IF(H198="S",V198,IF(H198="","",IF(PARAMETER!B203='DAkkS Transfer'!W197,"",'DAkkS Transfer'!W198)))</f>
        <v/>
      </c>
      <c r="C198" s="35" t="str">
        <f t="shared" si="18"/>
        <v>DIN EN ISO 17294-2: 2017-01 (E 29)</v>
      </c>
      <c r="D198" s="29" t="str">
        <f>IF(PARAMETER!F203="","",PARAMETER!F203)</f>
        <v/>
      </c>
      <c r="E198" s="29" t="str">
        <f>IF(PARAMETER!G203="","",PARAMETER!G203)</f>
        <v/>
      </c>
      <c r="F198" s="36" t="str">
        <f>IF(PARAMETER!H203="","",PARAMETER!H203)</f>
        <v/>
      </c>
      <c r="G198" s="28" t="str">
        <f>IF(PARAMETER!I203="","",PARAMETER!I203)</f>
        <v/>
      </c>
      <c r="H198" s="29" t="str">
        <f>IF(PARAMETER!J203="","",PARAMETER!J203)</f>
        <v/>
      </c>
      <c r="M198" s="32" t="str">
        <f>IF(PARAMETER!E203="","",PARAMETER!E203)</f>
        <v>2017-01</v>
      </c>
      <c r="N198" s="32" t="b">
        <f>IF(LEFT(PARAMETER!C203,6)=$AE$51,TRUE,FALSE)</f>
        <v>0</v>
      </c>
      <c r="O198" s="33" t="str">
        <f t="shared" si="16"/>
        <v/>
      </c>
      <c r="P198" s="33" t="str">
        <f t="shared" si="17"/>
        <v/>
      </c>
      <c r="Q198" s="33" t="str">
        <f t="shared" si="15"/>
        <v/>
      </c>
      <c r="R198" s="101"/>
      <c r="S198" s="32" t="str">
        <f>IF(M198="","",PARAMETER!C203&amp;": "&amp;PARAMETER!E203&amp;" ("&amp;PARAMETER!D203&amp;")")</f>
        <v>DIN EN ISO 17294-2: 2017-01 (E 29)</v>
      </c>
      <c r="T198" s="32" t="str">
        <f>IF(R198&lt;&gt;"",R198,IF(N198,LEFT(PARAMETER!C203,9)&amp;"-"&amp;PARAMETER!D203&amp;Q198&amp;": "&amp;'DAkkS Transfer'!M198,S198))</f>
        <v>DIN EN ISO 17294-2: 2017-01 (E 29)</v>
      </c>
      <c r="U198" s="33" t="str">
        <f>IF(H198="","",MAX(U$9:U197)+1)</f>
        <v/>
      </c>
      <c r="V198" s="32" t="str">
        <f>IF(G198=PARAMETER!Q$9,PARAMETER!B203&amp;" - "&amp;AD$62,"")</f>
        <v/>
      </c>
      <c r="W198" s="32" t="str">
        <f>IF(H198="x",PARAMETER!B203,W197)</f>
        <v>2. Anionen, Kationen und Elemente</v>
      </c>
      <c r="X198" s="33" t="b">
        <f>ISNUMBER(PARAMETER!K203)</f>
        <v>1</v>
      </c>
    </row>
    <row r="199" spans="1:24" s="26" customFormat="1" ht="15.75" customHeight="1" x14ac:dyDescent="0.25">
      <c r="A199" s="77">
        <v>190</v>
      </c>
      <c r="B199" s="34" t="str">
        <f>IF(H199="S",V199,IF(H199="","",IF(PARAMETER!B204='DAkkS Transfer'!W198,"",'DAkkS Transfer'!W199)))</f>
        <v/>
      </c>
      <c r="C199" s="35" t="str">
        <f t="shared" si="18"/>
        <v>DIN EN ISO 17294-2: 2024-12 (E 29)</v>
      </c>
      <c r="D199" s="29" t="str">
        <f>IF(PARAMETER!F204="","",PARAMETER!F204)</f>
        <v/>
      </c>
      <c r="E199" s="29" t="str">
        <f>IF(PARAMETER!G204="","",PARAMETER!G204)</f>
        <v/>
      </c>
      <c r="F199" s="36" t="str">
        <f>IF(PARAMETER!H204="","",PARAMETER!H204)</f>
        <v/>
      </c>
      <c r="G199" s="28" t="str">
        <f>IF(PARAMETER!I204="","",PARAMETER!I204)</f>
        <v/>
      </c>
      <c r="H199" s="29" t="str">
        <f>IF(PARAMETER!J204="","",PARAMETER!J204)</f>
        <v/>
      </c>
      <c r="M199" s="32" t="str">
        <f>IF(PARAMETER!E204="","",PARAMETER!E204)</f>
        <v>2024-12</v>
      </c>
      <c r="N199" s="32" t="b">
        <f>IF(LEFT(PARAMETER!C204,6)=$AE$51,TRUE,FALSE)</f>
        <v>0</v>
      </c>
      <c r="O199" s="33" t="str">
        <f t="shared" si="16"/>
        <v/>
      </c>
      <c r="P199" s="33" t="str">
        <f t="shared" si="17"/>
        <v/>
      </c>
      <c r="Q199" s="33" t="str">
        <f t="shared" si="15"/>
        <v/>
      </c>
      <c r="R199" s="101"/>
      <c r="S199" s="32" t="str">
        <f>IF(M199="","",PARAMETER!C204&amp;": "&amp;PARAMETER!E204&amp;" ("&amp;PARAMETER!D204&amp;")")</f>
        <v>DIN EN ISO 17294-2: 2024-12 (E 29)</v>
      </c>
      <c r="T199" s="32" t="str">
        <f>IF(R199&lt;&gt;"",R199,IF(N199,LEFT(PARAMETER!C204,9)&amp;"-"&amp;PARAMETER!D204&amp;Q199&amp;": "&amp;'DAkkS Transfer'!M199,S199))</f>
        <v>DIN EN ISO 17294-2: 2024-12 (E 29)</v>
      </c>
      <c r="U199" s="33" t="str">
        <f>IF(H199="","",MAX(U$9:U198)+1)</f>
        <v/>
      </c>
      <c r="V199" s="32" t="str">
        <f>IF(G199=PARAMETER!Q$9,PARAMETER!B204&amp;" - "&amp;AD$62,"")</f>
        <v/>
      </c>
      <c r="W199" s="32" t="str">
        <f>IF(H199="x",PARAMETER!B204,W198)</f>
        <v>2. Anionen, Kationen und Elemente</v>
      </c>
      <c r="X199" s="33" t="b">
        <f>ISNUMBER(PARAMETER!K204)</f>
        <v>0</v>
      </c>
    </row>
    <row r="200" spans="1:24" s="26" customFormat="1" ht="15.75" customHeight="1" x14ac:dyDescent="0.25">
      <c r="A200" s="77">
        <v>191</v>
      </c>
      <c r="B200" s="34" t="str">
        <f>IF(H200="S",V200,IF(H200="","",IF(PARAMETER!B205='DAkkS Transfer'!W199,"",'DAkkS Transfer'!W200)))</f>
        <v/>
      </c>
      <c r="C200" s="35" t="str">
        <f t="shared" si="18"/>
        <v>DIN EN ISO 17294-2: 2017-01 (E 29)</v>
      </c>
      <c r="D200" s="29" t="str">
        <f>IF(PARAMETER!F205="","",PARAMETER!F205)</f>
        <v/>
      </c>
      <c r="E200" s="29" t="str">
        <f>IF(PARAMETER!G205="","",PARAMETER!G205)</f>
        <v/>
      </c>
      <c r="F200" s="36" t="str">
        <f>IF(PARAMETER!H205="","",PARAMETER!H205)</f>
        <v/>
      </c>
      <c r="G200" s="28" t="str">
        <f>IF(PARAMETER!I205="","",PARAMETER!I205)</f>
        <v/>
      </c>
      <c r="H200" s="29" t="str">
        <f>IF(PARAMETER!J205="","",PARAMETER!J205)</f>
        <v/>
      </c>
      <c r="M200" s="32" t="str">
        <f>IF(PARAMETER!E205="","",PARAMETER!E205)</f>
        <v>2017-01</v>
      </c>
      <c r="N200" s="32" t="b">
        <f>IF(LEFT(PARAMETER!C205,6)=$AE$51,TRUE,FALSE)</f>
        <v>0</v>
      </c>
      <c r="O200" s="33" t="str">
        <f t="shared" si="16"/>
        <v/>
      </c>
      <c r="P200" s="33" t="str">
        <f t="shared" si="17"/>
        <v/>
      </c>
      <c r="Q200" s="33" t="str">
        <f t="shared" si="15"/>
        <v/>
      </c>
      <c r="R200" s="101"/>
      <c r="S200" s="32" t="str">
        <f>IF(M200="","",PARAMETER!C205&amp;": "&amp;PARAMETER!E205&amp;" ("&amp;PARAMETER!D205&amp;")")</f>
        <v>DIN EN ISO 17294-2: 2017-01 (E 29)</v>
      </c>
      <c r="T200" s="32" t="str">
        <f>IF(R200&lt;&gt;"",R200,IF(N200,LEFT(PARAMETER!C205,9)&amp;"-"&amp;PARAMETER!D205&amp;Q200&amp;": "&amp;'DAkkS Transfer'!M200,S200))</f>
        <v>DIN EN ISO 17294-2: 2017-01 (E 29)</v>
      </c>
      <c r="U200" s="33" t="str">
        <f>IF(H200="","",MAX(U$9:U199)+1)</f>
        <v/>
      </c>
      <c r="V200" s="32" t="str">
        <f>IF(G200=PARAMETER!Q$9,PARAMETER!B205&amp;" - "&amp;AD$62,"")</f>
        <v/>
      </c>
      <c r="W200" s="32" t="str">
        <f>IF(H200="x",PARAMETER!B205,W199)</f>
        <v>2. Anionen, Kationen und Elemente</v>
      </c>
      <c r="X200" s="33" t="b">
        <f>ISNUMBER(PARAMETER!K205)</f>
        <v>1</v>
      </c>
    </row>
    <row r="201" spans="1:24" s="26" customFormat="1" ht="15.75" customHeight="1" x14ac:dyDescent="0.25">
      <c r="A201" s="77">
        <v>192</v>
      </c>
      <c r="B201" s="34" t="str">
        <f>IF(H201="S",V201,IF(H201="","",IF(PARAMETER!B206='DAkkS Transfer'!W200,"",'DAkkS Transfer'!W201)))</f>
        <v/>
      </c>
      <c r="C201" s="35" t="str">
        <f t="shared" si="18"/>
        <v>DIN EN ISO 17294-2: 2024-12 (E 29)</v>
      </c>
      <c r="D201" s="29" t="str">
        <f>IF(PARAMETER!F206="","",PARAMETER!F206)</f>
        <v/>
      </c>
      <c r="E201" s="29" t="str">
        <f>IF(PARAMETER!G206="","",PARAMETER!G206)</f>
        <v/>
      </c>
      <c r="F201" s="36" t="str">
        <f>IF(PARAMETER!H206="","",PARAMETER!H206)</f>
        <v/>
      </c>
      <c r="G201" s="28" t="str">
        <f>IF(PARAMETER!I206="","",PARAMETER!I206)</f>
        <v/>
      </c>
      <c r="H201" s="29" t="str">
        <f>IF(PARAMETER!J206="","",PARAMETER!J206)</f>
        <v/>
      </c>
      <c r="M201" s="32" t="str">
        <f>IF(PARAMETER!E206="","",PARAMETER!E206)</f>
        <v>2024-12</v>
      </c>
      <c r="N201" s="32" t="b">
        <f>IF(LEFT(PARAMETER!C206,6)=$AE$51,TRUE,FALSE)</f>
        <v>0</v>
      </c>
      <c r="O201" s="33" t="str">
        <f t="shared" si="16"/>
        <v/>
      </c>
      <c r="P201" s="33" t="str">
        <f t="shared" si="17"/>
        <v/>
      </c>
      <c r="Q201" s="33" t="str">
        <f t="shared" ref="Q201:Q264" si="19">IF(N201,IF(P201&gt;O201,MID(S201,O201,(P201-O201)),""),"")</f>
        <v/>
      </c>
      <c r="R201" s="101"/>
      <c r="S201" s="32" t="str">
        <f>IF(M201="","",PARAMETER!C206&amp;": "&amp;PARAMETER!E206&amp;" ("&amp;PARAMETER!D206&amp;")")</f>
        <v>DIN EN ISO 17294-2: 2024-12 (E 29)</v>
      </c>
      <c r="T201" s="32" t="str">
        <f>IF(R201&lt;&gt;"",R201,IF(N201,LEFT(PARAMETER!C206,9)&amp;"-"&amp;PARAMETER!D206&amp;Q201&amp;": "&amp;'DAkkS Transfer'!M201,S201))</f>
        <v>DIN EN ISO 17294-2: 2024-12 (E 29)</v>
      </c>
      <c r="U201" s="33" t="str">
        <f>IF(H201="","",MAX(U$9:U200)+1)</f>
        <v/>
      </c>
      <c r="V201" s="32" t="str">
        <f>IF(G201=PARAMETER!Q$9,PARAMETER!B206&amp;" - "&amp;AD$62,"")</f>
        <v/>
      </c>
      <c r="W201" s="32" t="str">
        <f>IF(H201="x",PARAMETER!B206,W200)</f>
        <v>2. Anionen, Kationen und Elemente</v>
      </c>
      <c r="X201" s="33" t="b">
        <f>ISNUMBER(PARAMETER!K206)</f>
        <v>0</v>
      </c>
    </row>
    <row r="202" spans="1:24" s="26" customFormat="1" ht="15.75" customHeight="1" x14ac:dyDescent="0.25">
      <c r="A202" s="77">
        <v>193</v>
      </c>
      <c r="B202" s="34" t="str">
        <f>IF(H202="S",V202,IF(H202="","",IF(PARAMETER!B207='DAkkS Transfer'!W201,"",'DAkkS Transfer'!W202)))</f>
        <v/>
      </c>
      <c r="C202" s="35" t="str">
        <f t="shared" si="18"/>
        <v>DIN EN ISO 17294-2: 2017-01 (E 29)</v>
      </c>
      <c r="D202" s="29" t="str">
        <f>IF(PARAMETER!F207="","",PARAMETER!F207)</f>
        <v/>
      </c>
      <c r="E202" s="29" t="str">
        <f>IF(PARAMETER!G207="","",PARAMETER!G207)</f>
        <v/>
      </c>
      <c r="F202" s="36" t="str">
        <f>IF(PARAMETER!H207="","",PARAMETER!H207)</f>
        <v/>
      </c>
      <c r="G202" s="28" t="str">
        <f>IF(PARAMETER!I207="","",PARAMETER!I207)</f>
        <v/>
      </c>
      <c r="H202" s="29" t="str">
        <f>IF(PARAMETER!J207="","",PARAMETER!J207)</f>
        <v/>
      </c>
      <c r="M202" s="32" t="str">
        <f>IF(PARAMETER!E207="","",PARAMETER!E207)</f>
        <v>2017-01</v>
      </c>
      <c r="N202" s="32" t="b">
        <f>IF(LEFT(PARAMETER!C207,6)=$AE$51,TRUE,FALSE)</f>
        <v>0</v>
      </c>
      <c r="O202" s="33" t="str">
        <f t="shared" si="16"/>
        <v/>
      </c>
      <c r="P202" s="33" t="str">
        <f t="shared" si="17"/>
        <v/>
      </c>
      <c r="Q202" s="33" t="str">
        <f t="shared" si="19"/>
        <v/>
      </c>
      <c r="R202" s="101"/>
      <c r="S202" s="32" t="str">
        <f>IF(M202="","",PARAMETER!C207&amp;": "&amp;PARAMETER!E207&amp;" ("&amp;PARAMETER!D207&amp;")")</f>
        <v>DIN EN ISO 17294-2: 2017-01 (E 29)</v>
      </c>
      <c r="T202" s="32" t="str">
        <f>IF(R202&lt;&gt;"",R202,IF(N202,LEFT(PARAMETER!C207,9)&amp;"-"&amp;PARAMETER!D207&amp;Q202&amp;": "&amp;'DAkkS Transfer'!M202,S202))</f>
        <v>DIN EN ISO 17294-2: 2017-01 (E 29)</v>
      </c>
      <c r="U202" s="33" t="str">
        <f>IF(H202="","",MAX(U$9:U201)+1)</f>
        <v/>
      </c>
      <c r="V202" s="32" t="str">
        <f>IF(G202=PARAMETER!Q$9,PARAMETER!B207&amp;" - "&amp;AD$62,"")</f>
        <v/>
      </c>
      <c r="W202" s="32" t="str">
        <f>IF(H202="x",PARAMETER!B207,W201)</f>
        <v>2. Anionen, Kationen und Elemente</v>
      </c>
      <c r="X202" s="33" t="b">
        <f>ISNUMBER(PARAMETER!K207)</f>
        <v>1</v>
      </c>
    </row>
    <row r="203" spans="1:24" s="26" customFormat="1" ht="15.75" customHeight="1" x14ac:dyDescent="0.25">
      <c r="A203" s="77">
        <v>194</v>
      </c>
      <c r="B203" s="34" t="str">
        <f>IF(H203="S",V203,IF(H203="","",IF(PARAMETER!B208='DAkkS Transfer'!W202,"",'DAkkS Transfer'!W203)))</f>
        <v/>
      </c>
      <c r="C203" s="35" t="str">
        <f t="shared" si="18"/>
        <v>DIN EN ISO 17294-2: 2024-12 (E 29)</v>
      </c>
      <c r="D203" s="29" t="str">
        <f>IF(PARAMETER!F208="","",PARAMETER!F208)</f>
        <v/>
      </c>
      <c r="E203" s="29" t="str">
        <f>IF(PARAMETER!G208="","",PARAMETER!G208)</f>
        <v/>
      </c>
      <c r="F203" s="36" t="str">
        <f>IF(PARAMETER!H208="","",PARAMETER!H208)</f>
        <v/>
      </c>
      <c r="G203" s="28" t="str">
        <f>IF(PARAMETER!I208="","",PARAMETER!I208)</f>
        <v/>
      </c>
      <c r="H203" s="29" t="str">
        <f>IF(PARAMETER!J208="","",PARAMETER!J208)</f>
        <v/>
      </c>
      <c r="M203" s="32" t="str">
        <f>IF(PARAMETER!E208="","",PARAMETER!E208)</f>
        <v>2024-12</v>
      </c>
      <c r="N203" s="32" t="b">
        <f>IF(LEFT(PARAMETER!C208,6)=$AE$51,TRUE,FALSE)</f>
        <v>0</v>
      </c>
      <c r="O203" s="33" t="str">
        <f t="shared" si="16"/>
        <v/>
      </c>
      <c r="P203" s="33" t="str">
        <f t="shared" si="17"/>
        <v/>
      </c>
      <c r="Q203" s="33" t="str">
        <f t="shared" si="19"/>
        <v/>
      </c>
      <c r="R203" s="101"/>
      <c r="S203" s="32" t="str">
        <f>IF(M203="","",PARAMETER!C208&amp;": "&amp;PARAMETER!E208&amp;" ("&amp;PARAMETER!D208&amp;")")</f>
        <v>DIN EN ISO 17294-2: 2024-12 (E 29)</v>
      </c>
      <c r="T203" s="32" t="str">
        <f>IF(R203&lt;&gt;"",R203,IF(N203,LEFT(PARAMETER!C208,9)&amp;"-"&amp;PARAMETER!D208&amp;Q203&amp;": "&amp;'DAkkS Transfer'!M203,S203))</f>
        <v>DIN EN ISO 17294-2: 2024-12 (E 29)</v>
      </c>
      <c r="U203" s="33" t="str">
        <f>IF(H203="","",MAX(U$9:U202)+1)</f>
        <v/>
      </c>
      <c r="V203" s="32" t="str">
        <f>IF(G203=PARAMETER!Q$9,PARAMETER!B208&amp;" - "&amp;AD$62,"")</f>
        <v/>
      </c>
      <c r="W203" s="32" t="str">
        <f>IF(H203="x",PARAMETER!B208,W202)</f>
        <v>2. Anionen, Kationen und Elemente</v>
      </c>
      <c r="X203" s="33" t="b">
        <f>ISNUMBER(PARAMETER!K208)</f>
        <v>0</v>
      </c>
    </row>
    <row r="204" spans="1:24" s="26" customFormat="1" ht="15.75" customHeight="1" x14ac:dyDescent="0.25">
      <c r="A204" s="77">
        <v>195</v>
      </c>
      <c r="B204" s="34" t="str">
        <f>IF(H204="S",V204,IF(H204="","",IF(PARAMETER!B209='DAkkS Transfer'!W203,"",'DAkkS Transfer'!W204)))</f>
        <v/>
      </c>
      <c r="C204" s="35" t="str">
        <f t="shared" si="18"/>
        <v>DIN EN ISO 11885: 2009-09 (E 22)</v>
      </c>
      <c r="D204" s="29" t="str">
        <f>IF(PARAMETER!F209="","",PARAMETER!F209)</f>
        <v/>
      </c>
      <c r="E204" s="29" t="str">
        <f>IF(PARAMETER!G209="","",PARAMETER!G209)</f>
        <v/>
      </c>
      <c r="F204" s="36" t="str">
        <f>IF(PARAMETER!H209="","",PARAMETER!H209)</f>
        <v/>
      </c>
      <c r="G204" s="28" t="str">
        <f>IF(PARAMETER!I209="","",PARAMETER!I209)</f>
        <v/>
      </c>
      <c r="H204" s="29" t="str">
        <f>IF(PARAMETER!J209="","",PARAMETER!J209)</f>
        <v/>
      </c>
      <c r="M204" s="32" t="str">
        <f>IF(PARAMETER!E209="","",PARAMETER!E209)</f>
        <v>2009-09</v>
      </c>
      <c r="N204" s="32" t="b">
        <f>IF(LEFT(PARAMETER!C209,6)=$AE$51,TRUE,FALSE)</f>
        <v>0</v>
      </c>
      <c r="O204" s="33" t="str">
        <f t="shared" si="16"/>
        <v/>
      </c>
      <c r="P204" s="33" t="str">
        <f t="shared" si="17"/>
        <v/>
      </c>
      <c r="Q204" s="33" t="str">
        <f t="shared" si="19"/>
        <v/>
      </c>
      <c r="R204" s="101"/>
      <c r="S204" s="32" t="str">
        <f>IF(M204="","",PARAMETER!C209&amp;": "&amp;PARAMETER!E209&amp;" ("&amp;PARAMETER!D209&amp;")")</f>
        <v>DIN EN ISO 11885: 2009-09 (E 22)</v>
      </c>
      <c r="T204" s="32" t="str">
        <f>IF(R204&lt;&gt;"",R204,IF(N204,LEFT(PARAMETER!C209,9)&amp;"-"&amp;PARAMETER!D209&amp;Q204&amp;": "&amp;'DAkkS Transfer'!M204,S204))</f>
        <v>DIN EN ISO 11885: 2009-09 (E 22)</v>
      </c>
      <c r="U204" s="33" t="str">
        <f>IF(H204="","",MAX(U$9:U203)+1)</f>
        <v/>
      </c>
      <c r="V204" s="32" t="str">
        <f>IF(G204=PARAMETER!Q$9,PARAMETER!B209&amp;" - "&amp;AD$62,"")</f>
        <v/>
      </c>
      <c r="W204" s="32" t="str">
        <f>IF(H204="x",PARAMETER!B209,W203)</f>
        <v>2. Anionen, Kationen und Elemente</v>
      </c>
      <c r="X204" s="33" t="b">
        <f>ISNUMBER(PARAMETER!K209)</f>
        <v>1</v>
      </c>
    </row>
    <row r="205" spans="1:24" s="26" customFormat="1" ht="15.75" customHeight="1" x14ac:dyDescent="0.25">
      <c r="A205" s="77">
        <v>196</v>
      </c>
      <c r="B205" s="34" t="str">
        <f>IF(H205="S",V205,IF(H205="","",IF(PARAMETER!B210='DAkkS Transfer'!W204,"",'DAkkS Transfer'!W205)))</f>
        <v/>
      </c>
      <c r="C205" s="35" t="str">
        <f t="shared" si="18"/>
        <v>DIN EN ISO 17294-2: 2017-01 (E 29)</v>
      </c>
      <c r="D205" s="29" t="str">
        <f>IF(PARAMETER!F210="","",PARAMETER!F210)</f>
        <v/>
      </c>
      <c r="E205" s="29" t="str">
        <f>IF(PARAMETER!G210="","",PARAMETER!G210)</f>
        <v/>
      </c>
      <c r="F205" s="36" t="str">
        <f>IF(PARAMETER!H210="","",PARAMETER!H210)</f>
        <v/>
      </c>
      <c r="G205" s="28" t="str">
        <f>IF(PARAMETER!I210="","",PARAMETER!I210)</f>
        <v/>
      </c>
      <c r="H205" s="29" t="str">
        <f>IF(PARAMETER!J210="","",PARAMETER!J210)</f>
        <v/>
      </c>
      <c r="M205" s="32" t="str">
        <f>IF(PARAMETER!E210="","",PARAMETER!E210)</f>
        <v>2017-01</v>
      </c>
      <c r="N205" s="32" t="b">
        <f>IF(LEFT(PARAMETER!C210,6)=$AE$51,TRUE,FALSE)</f>
        <v>0</v>
      </c>
      <c r="O205" s="33" t="str">
        <f t="shared" si="16"/>
        <v/>
      </c>
      <c r="P205" s="33" t="str">
        <f t="shared" si="17"/>
        <v/>
      </c>
      <c r="Q205" s="33" t="str">
        <f t="shared" si="19"/>
        <v/>
      </c>
      <c r="R205" s="101"/>
      <c r="S205" s="32" t="str">
        <f>IF(M205="","",PARAMETER!C210&amp;": "&amp;PARAMETER!E210&amp;" ("&amp;PARAMETER!D210&amp;")")</f>
        <v>DIN EN ISO 17294-2: 2017-01 (E 29)</v>
      </c>
      <c r="T205" s="32" t="str">
        <f>IF(R205&lt;&gt;"",R205,IF(N205,LEFT(PARAMETER!C210,9)&amp;"-"&amp;PARAMETER!D210&amp;Q205&amp;": "&amp;'DAkkS Transfer'!M205,S205))</f>
        <v>DIN EN ISO 17294-2: 2017-01 (E 29)</v>
      </c>
      <c r="U205" s="33" t="str">
        <f>IF(H205="","",MAX(U$9:U204)+1)</f>
        <v/>
      </c>
      <c r="V205" s="32" t="str">
        <f>IF(G205=PARAMETER!Q$9,PARAMETER!B210&amp;" - "&amp;AD$62,"")</f>
        <v/>
      </c>
      <c r="W205" s="32" t="str">
        <f>IF(H205="x",PARAMETER!B210,W204)</f>
        <v>2. Anionen, Kationen und Elemente</v>
      </c>
      <c r="X205" s="33" t="b">
        <f>ISNUMBER(PARAMETER!K210)</f>
        <v>1</v>
      </c>
    </row>
    <row r="206" spans="1:24" s="26" customFormat="1" ht="15.75" customHeight="1" x14ac:dyDescent="0.25">
      <c r="A206" s="77">
        <v>197</v>
      </c>
      <c r="B206" s="34" t="str">
        <f>IF(H206="S",V206,IF(H206="","",IF(PARAMETER!B211='DAkkS Transfer'!W205,"",'DAkkS Transfer'!W206)))</f>
        <v/>
      </c>
      <c r="C206" s="35" t="str">
        <f t="shared" si="18"/>
        <v>DIN EN ISO 17294-2: 2024-12 (E 29)</v>
      </c>
      <c r="D206" s="29" t="str">
        <f>IF(PARAMETER!F211="","",PARAMETER!F211)</f>
        <v/>
      </c>
      <c r="E206" s="29" t="str">
        <f>IF(PARAMETER!G211="","",PARAMETER!G211)</f>
        <v/>
      </c>
      <c r="F206" s="36" t="str">
        <f>IF(PARAMETER!H211="","",PARAMETER!H211)</f>
        <v/>
      </c>
      <c r="G206" s="28" t="str">
        <f>IF(PARAMETER!I211="","",PARAMETER!I211)</f>
        <v/>
      </c>
      <c r="H206" s="29" t="str">
        <f>IF(PARAMETER!J211="","",PARAMETER!J211)</f>
        <v/>
      </c>
      <c r="M206" s="32" t="str">
        <f>IF(PARAMETER!E211="","",PARAMETER!E211)</f>
        <v>2024-12</v>
      </c>
      <c r="N206" s="32" t="b">
        <f>IF(LEFT(PARAMETER!C211,6)=$AE$51,TRUE,FALSE)</f>
        <v>0</v>
      </c>
      <c r="O206" s="33" t="str">
        <f t="shared" si="16"/>
        <v/>
      </c>
      <c r="P206" s="33" t="str">
        <f t="shared" si="17"/>
        <v/>
      </c>
      <c r="Q206" s="33" t="str">
        <f t="shared" si="19"/>
        <v/>
      </c>
      <c r="R206" s="101"/>
      <c r="S206" s="32" t="str">
        <f>IF(M206="","",PARAMETER!C211&amp;": "&amp;PARAMETER!E211&amp;" ("&amp;PARAMETER!D211&amp;")")</f>
        <v>DIN EN ISO 17294-2: 2024-12 (E 29)</v>
      </c>
      <c r="T206" s="32" t="str">
        <f>IF(R206&lt;&gt;"",R206,IF(N206,LEFT(PARAMETER!C211,9)&amp;"-"&amp;PARAMETER!D211&amp;Q206&amp;": "&amp;'DAkkS Transfer'!M206,S206))</f>
        <v>DIN EN ISO 17294-2: 2024-12 (E 29)</v>
      </c>
      <c r="U206" s="33" t="str">
        <f>IF(H206="","",MAX(U$9:U205)+1)</f>
        <v/>
      </c>
      <c r="V206" s="32" t="str">
        <f>IF(G206=PARAMETER!Q$9,PARAMETER!B211&amp;" - "&amp;AD$62,"")</f>
        <v/>
      </c>
      <c r="W206" s="32" t="str">
        <f>IF(H206="x",PARAMETER!B211,W205)</f>
        <v>2. Anionen, Kationen und Elemente</v>
      </c>
      <c r="X206" s="33" t="b">
        <f>ISNUMBER(PARAMETER!K211)</f>
        <v>0</v>
      </c>
    </row>
    <row r="207" spans="1:24" s="26" customFormat="1" ht="15.75" customHeight="1" x14ac:dyDescent="0.25">
      <c r="A207" s="77">
        <v>198</v>
      </c>
      <c r="B207" s="34" t="str">
        <f>IF(H207="S",V207,IF(H207="","",IF(PARAMETER!B212='DAkkS Transfer'!W206,"",'DAkkS Transfer'!W207)))</f>
        <v/>
      </c>
      <c r="C207" s="35" t="str">
        <f t="shared" si="18"/>
        <v>DIN EN ISO 11885: 2009-09 (E 22)</v>
      </c>
      <c r="D207" s="29" t="str">
        <f>IF(PARAMETER!F212="","",PARAMETER!F212)</f>
        <v/>
      </c>
      <c r="E207" s="29" t="str">
        <f>IF(PARAMETER!G212="","",PARAMETER!G212)</f>
        <v/>
      </c>
      <c r="F207" s="36" t="str">
        <f>IF(PARAMETER!H212="","",PARAMETER!H212)</f>
        <v/>
      </c>
      <c r="G207" s="28" t="str">
        <f>IF(PARAMETER!I212="","",PARAMETER!I212)</f>
        <v/>
      </c>
      <c r="H207" s="29" t="str">
        <f>IF(PARAMETER!J212="","",PARAMETER!J212)</f>
        <v/>
      </c>
      <c r="M207" s="32" t="str">
        <f>IF(PARAMETER!E212="","",PARAMETER!E212)</f>
        <v>2009-09</v>
      </c>
      <c r="N207" s="32" t="b">
        <f>IF(LEFT(PARAMETER!C212,6)=$AE$51,TRUE,FALSE)</f>
        <v>0</v>
      </c>
      <c r="O207" s="33" t="str">
        <f t="shared" si="16"/>
        <v/>
      </c>
      <c r="P207" s="33" t="str">
        <f t="shared" si="17"/>
        <v/>
      </c>
      <c r="Q207" s="33" t="str">
        <f t="shared" si="19"/>
        <v/>
      </c>
      <c r="R207" s="101"/>
      <c r="S207" s="32" t="str">
        <f>IF(M207="","",PARAMETER!C212&amp;": "&amp;PARAMETER!E212&amp;" ("&amp;PARAMETER!D212&amp;")")</f>
        <v>DIN EN ISO 11885: 2009-09 (E 22)</v>
      </c>
      <c r="T207" s="32" t="str">
        <f>IF(R207&lt;&gt;"",R207,IF(N207,LEFT(PARAMETER!C212,9)&amp;"-"&amp;PARAMETER!D212&amp;Q207&amp;": "&amp;'DAkkS Transfer'!M207,S207))</f>
        <v>DIN EN ISO 11885: 2009-09 (E 22)</v>
      </c>
      <c r="U207" s="33" t="str">
        <f>IF(H207="","",MAX(U$9:U206)+1)</f>
        <v/>
      </c>
      <c r="V207" s="32" t="str">
        <f>IF(G207=PARAMETER!Q$9,PARAMETER!B212&amp;" - "&amp;AD$62,"")</f>
        <v/>
      </c>
      <c r="W207" s="32" t="str">
        <f>IF(H207="x",PARAMETER!B212,W206)</f>
        <v>2. Anionen, Kationen und Elemente</v>
      </c>
      <c r="X207" s="33" t="b">
        <f>ISNUMBER(PARAMETER!K212)</f>
        <v>1</v>
      </c>
    </row>
    <row r="208" spans="1:24" s="26" customFormat="1" ht="15.75" customHeight="1" x14ac:dyDescent="0.25">
      <c r="A208" s="77">
        <v>199</v>
      </c>
      <c r="B208" s="34" t="str">
        <f>IF(H208="S",V208,IF(H208="","",IF(PARAMETER!B213='DAkkS Transfer'!W207,"",'DAkkS Transfer'!W208)))</f>
        <v/>
      </c>
      <c r="C208" s="35" t="str">
        <f t="shared" si="18"/>
        <v>DIN EN ISO 17294-2: 2017-01 (E 29)</v>
      </c>
      <c r="D208" s="29" t="str">
        <f>IF(PARAMETER!F213="","",PARAMETER!F213)</f>
        <v/>
      </c>
      <c r="E208" s="29" t="str">
        <f>IF(PARAMETER!G213="","",PARAMETER!G213)</f>
        <v/>
      </c>
      <c r="F208" s="36" t="str">
        <f>IF(PARAMETER!H213="","",PARAMETER!H213)</f>
        <v/>
      </c>
      <c r="G208" s="28" t="str">
        <f>IF(PARAMETER!I213="","",PARAMETER!I213)</f>
        <v/>
      </c>
      <c r="H208" s="29" t="str">
        <f>IF(PARAMETER!J213="","",PARAMETER!J213)</f>
        <v/>
      </c>
      <c r="M208" s="32" t="str">
        <f>IF(PARAMETER!E213="","",PARAMETER!E213)</f>
        <v>2017-01</v>
      </c>
      <c r="N208" s="32" t="b">
        <f>IF(LEFT(PARAMETER!C213,6)=$AE$51,TRUE,FALSE)</f>
        <v>0</v>
      </c>
      <c r="O208" s="33" t="str">
        <f t="shared" ref="O208:O271" si="20">IF(N208,FIND("-",S208,11),"")</f>
        <v/>
      </c>
      <c r="P208" s="33" t="str">
        <f t="shared" ref="P208:P271" si="21">IF(N208,FIND(":",S208),"")</f>
        <v/>
      </c>
      <c r="Q208" s="33" t="str">
        <f t="shared" si="19"/>
        <v/>
      </c>
      <c r="R208" s="101"/>
      <c r="S208" s="32" t="str">
        <f>IF(M208="","",PARAMETER!C213&amp;": "&amp;PARAMETER!E213&amp;" ("&amp;PARAMETER!D213&amp;")")</f>
        <v>DIN EN ISO 17294-2: 2017-01 (E 29)</v>
      </c>
      <c r="T208" s="32" t="str">
        <f>IF(R208&lt;&gt;"",R208,IF(N208,LEFT(PARAMETER!C213,9)&amp;"-"&amp;PARAMETER!D213&amp;Q208&amp;": "&amp;'DAkkS Transfer'!M208,S208))</f>
        <v>DIN EN ISO 17294-2: 2017-01 (E 29)</v>
      </c>
      <c r="U208" s="33" t="str">
        <f>IF(H208="","",MAX(U$9:U207)+1)</f>
        <v/>
      </c>
      <c r="V208" s="32" t="str">
        <f>IF(G208=PARAMETER!Q$9,PARAMETER!B213&amp;" - "&amp;AD$62,"")</f>
        <v/>
      </c>
      <c r="W208" s="32" t="str">
        <f>IF(H208="x",PARAMETER!B213,W207)</f>
        <v>2. Anionen, Kationen und Elemente</v>
      </c>
      <c r="X208" s="33" t="b">
        <f>ISNUMBER(PARAMETER!K213)</f>
        <v>1</v>
      </c>
    </row>
    <row r="209" spans="1:34" s="26" customFormat="1" ht="15.75" customHeight="1" x14ac:dyDescent="0.25">
      <c r="A209" s="77">
        <v>200</v>
      </c>
      <c r="B209" s="34" t="str">
        <f>IF(H209="S",V209,IF(H209="","",IF(PARAMETER!B214='DAkkS Transfer'!W208,"",'DAkkS Transfer'!W209)))</f>
        <v/>
      </c>
      <c r="C209" s="35" t="str">
        <f t="shared" si="18"/>
        <v>DIN EN ISO 17294-2: 2024-12 (E 29)</v>
      </c>
      <c r="D209" s="29" t="str">
        <f>IF(PARAMETER!F214="","",PARAMETER!F214)</f>
        <v/>
      </c>
      <c r="E209" s="29" t="str">
        <f>IF(PARAMETER!G214="","",PARAMETER!G214)</f>
        <v/>
      </c>
      <c r="F209" s="36" t="str">
        <f>IF(PARAMETER!H214="","",PARAMETER!H214)</f>
        <v/>
      </c>
      <c r="G209" s="28" t="str">
        <f>IF(PARAMETER!I214="","",PARAMETER!I214)</f>
        <v/>
      </c>
      <c r="H209" s="29" t="str">
        <f>IF(PARAMETER!J214="","",PARAMETER!J214)</f>
        <v/>
      </c>
      <c r="M209" s="32" t="str">
        <f>IF(PARAMETER!E214="","",PARAMETER!E214)</f>
        <v>2024-12</v>
      </c>
      <c r="N209" s="32" t="b">
        <f>IF(LEFT(PARAMETER!C214,6)=$AE$51,TRUE,FALSE)</f>
        <v>0</v>
      </c>
      <c r="O209" s="33" t="str">
        <f t="shared" si="20"/>
        <v/>
      </c>
      <c r="P209" s="33" t="str">
        <f t="shared" si="21"/>
        <v/>
      </c>
      <c r="Q209" s="33" t="str">
        <f t="shared" si="19"/>
        <v/>
      </c>
      <c r="R209" s="101"/>
      <c r="S209" s="32" t="str">
        <f>IF(M209="","",PARAMETER!C214&amp;": "&amp;PARAMETER!E214&amp;" ("&amp;PARAMETER!D214&amp;")")</f>
        <v>DIN EN ISO 17294-2: 2024-12 (E 29)</v>
      </c>
      <c r="T209" s="32" t="str">
        <f>IF(R209&lt;&gt;"",R209,IF(N209,LEFT(PARAMETER!C214,9)&amp;"-"&amp;PARAMETER!D214&amp;Q209&amp;": "&amp;'DAkkS Transfer'!M209,S209))</f>
        <v>DIN EN ISO 17294-2: 2024-12 (E 29)</v>
      </c>
      <c r="U209" s="33" t="str">
        <f>IF(H209="","",MAX(U$9:U208)+1)</f>
        <v/>
      </c>
      <c r="V209" s="32" t="str">
        <f>IF(G209=PARAMETER!Q$9,PARAMETER!B214&amp;" - "&amp;AD$62,"")</f>
        <v/>
      </c>
      <c r="W209" s="32" t="str">
        <f>IF(H209="x",PARAMETER!B214,W208)</f>
        <v>2. Anionen, Kationen und Elemente</v>
      </c>
      <c r="X209" s="33" t="b">
        <f>ISNUMBER(PARAMETER!K214)</f>
        <v>0</v>
      </c>
    </row>
    <row r="210" spans="1:34" s="26" customFormat="1" ht="15.75" customHeight="1" x14ac:dyDescent="0.25">
      <c r="A210" s="77">
        <v>201</v>
      </c>
      <c r="B210" s="34" t="str">
        <f>IF(H210="S",V210,IF(H210="","",IF(PARAMETER!B215='DAkkS Transfer'!W209,"",'DAkkS Transfer'!W210)))</f>
        <v/>
      </c>
      <c r="C210" s="35" t="str">
        <f t="shared" si="18"/>
        <v>DIN EN ISO 17294-2: 2017-01 (E 29)</v>
      </c>
      <c r="D210" s="29" t="str">
        <f>IF(PARAMETER!F215="","",PARAMETER!F215)</f>
        <v/>
      </c>
      <c r="E210" s="29" t="str">
        <f>IF(PARAMETER!G215="","",PARAMETER!G215)</f>
        <v/>
      </c>
      <c r="F210" s="36" t="str">
        <f>IF(PARAMETER!H215="","",PARAMETER!H215)</f>
        <v/>
      </c>
      <c r="G210" s="28" t="str">
        <f>IF(PARAMETER!I215="","",PARAMETER!I215)</f>
        <v/>
      </c>
      <c r="H210" s="29" t="str">
        <f>IF(PARAMETER!J215="","",PARAMETER!J215)</f>
        <v/>
      </c>
      <c r="M210" s="32" t="str">
        <f>IF(PARAMETER!E215="","",PARAMETER!E215)</f>
        <v>2017-01</v>
      </c>
      <c r="N210" s="32" t="b">
        <f>IF(LEFT(PARAMETER!C215,6)=$AE$51,TRUE,FALSE)</f>
        <v>0</v>
      </c>
      <c r="O210" s="33" t="str">
        <f t="shared" si="20"/>
        <v/>
      </c>
      <c r="P210" s="33" t="str">
        <f t="shared" si="21"/>
        <v/>
      </c>
      <c r="Q210" s="33" t="str">
        <f t="shared" si="19"/>
        <v/>
      </c>
      <c r="R210" s="101"/>
      <c r="S210" s="32" t="str">
        <f>IF(M210="","",PARAMETER!C215&amp;": "&amp;PARAMETER!E215&amp;" ("&amp;PARAMETER!D215&amp;")")</f>
        <v>DIN EN ISO 17294-2: 2017-01 (E 29)</v>
      </c>
      <c r="T210" s="32" t="str">
        <f>IF(R210&lt;&gt;"",R210,IF(N210,LEFT(PARAMETER!C215,9)&amp;"-"&amp;PARAMETER!D215&amp;Q210&amp;": "&amp;'DAkkS Transfer'!M210,S210))</f>
        <v>DIN EN ISO 17294-2: 2017-01 (E 29)</v>
      </c>
      <c r="U210" s="33" t="str">
        <f>IF(H210="","",MAX(U$9:U209)+1)</f>
        <v/>
      </c>
      <c r="V210" s="32" t="str">
        <f>IF(G210=PARAMETER!Q$9,PARAMETER!B215&amp;" - "&amp;AD$62,"")</f>
        <v/>
      </c>
      <c r="W210" s="32" t="str">
        <f>IF(H210="x",PARAMETER!B215,W209)</f>
        <v>2. Anionen, Kationen und Elemente</v>
      </c>
      <c r="X210" s="33" t="b">
        <f>ISNUMBER(PARAMETER!K215)</f>
        <v>1</v>
      </c>
    </row>
    <row r="211" spans="1:34" s="26" customFormat="1" ht="15.75" customHeight="1" x14ac:dyDescent="0.25">
      <c r="A211" s="77">
        <v>202</v>
      </c>
      <c r="B211" s="34" t="str">
        <f>IF(H211="S",V211,IF(H211="","",IF(PARAMETER!B216='DAkkS Transfer'!W210,"",'DAkkS Transfer'!W211)))</f>
        <v/>
      </c>
      <c r="C211" s="35" t="str">
        <f t="shared" si="18"/>
        <v>DIN EN ISO 17294-2: 2024-12 (E 29)</v>
      </c>
      <c r="D211" s="29" t="str">
        <f>IF(PARAMETER!F216="","",PARAMETER!F216)</f>
        <v/>
      </c>
      <c r="E211" s="29" t="str">
        <f>IF(PARAMETER!G216="","",PARAMETER!G216)</f>
        <v/>
      </c>
      <c r="F211" s="36" t="str">
        <f>IF(PARAMETER!H216="","",PARAMETER!H216)</f>
        <v/>
      </c>
      <c r="G211" s="28" t="str">
        <f>IF(PARAMETER!I216="","",PARAMETER!I216)</f>
        <v/>
      </c>
      <c r="H211" s="29" t="str">
        <f>IF(PARAMETER!J216="","",PARAMETER!J216)</f>
        <v/>
      </c>
      <c r="M211" s="32" t="str">
        <f>IF(PARAMETER!E216="","",PARAMETER!E216)</f>
        <v>2024-12</v>
      </c>
      <c r="N211" s="32" t="b">
        <f>IF(LEFT(PARAMETER!C216,6)=$AE$51,TRUE,FALSE)</f>
        <v>0</v>
      </c>
      <c r="O211" s="33" t="str">
        <f t="shared" si="20"/>
        <v/>
      </c>
      <c r="P211" s="33" t="str">
        <f t="shared" si="21"/>
        <v/>
      </c>
      <c r="Q211" s="33" t="str">
        <f t="shared" si="19"/>
        <v/>
      </c>
      <c r="R211" s="101"/>
      <c r="S211" s="32" t="str">
        <f>IF(M211="","",PARAMETER!C216&amp;": "&amp;PARAMETER!E216&amp;" ("&amp;PARAMETER!D216&amp;")")</f>
        <v>DIN EN ISO 17294-2: 2024-12 (E 29)</v>
      </c>
      <c r="T211" s="32" t="str">
        <f>IF(R211&lt;&gt;"",R211,IF(N211,LEFT(PARAMETER!C216,9)&amp;"-"&amp;PARAMETER!D216&amp;Q211&amp;": "&amp;'DAkkS Transfer'!M211,S211))</f>
        <v>DIN EN ISO 17294-2: 2024-12 (E 29)</v>
      </c>
      <c r="U211" s="33" t="str">
        <f>IF(H211="","",MAX(U$9:U210)+1)</f>
        <v/>
      </c>
      <c r="V211" s="32" t="str">
        <f>IF(G211=PARAMETER!Q$9,PARAMETER!B216&amp;" - "&amp;AD$62,"")</f>
        <v/>
      </c>
      <c r="W211" s="32" t="str">
        <f>IF(H211="x",PARAMETER!B216,W210)</f>
        <v>2. Anionen, Kationen und Elemente</v>
      </c>
      <c r="X211" s="33" t="b">
        <f>ISNUMBER(PARAMETER!K216)</f>
        <v>0</v>
      </c>
    </row>
    <row r="212" spans="1:34" s="26" customFormat="1" ht="15.75" customHeight="1" x14ac:dyDescent="0.25">
      <c r="A212" s="77">
        <v>203</v>
      </c>
      <c r="B212" s="34" t="str">
        <f>IF(H212="S",V212,IF(H212="","",IF(PARAMETER!B217='DAkkS Transfer'!W211,"",'DAkkS Transfer'!W212)))</f>
        <v/>
      </c>
      <c r="C212" s="35" t="str">
        <f t="shared" si="18"/>
        <v>DIN 38406-E 3: 2002-03</v>
      </c>
      <c r="D212" s="29" t="str">
        <f>IF(PARAMETER!F217="","",PARAMETER!F217)</f>
        <v/>
      </c>
      <c r="E212" s="29" t="str">
        <f>IF(PARAMETER!G217="","",PARAMETER!G217)</f>
        <v/>
      </c>
      <c r="F212" s="36" t="str">
        <f>IF(PARAMETER!H217="","",PARAMETER!H217)</f>
        <v/>
      </c>
      <c r="G212" s="28" t="str">
        <f>IF(PARAMETER!I217="","",PARAMETER!I217)</f>
        <v/>
      </c>
      <c r="H212" s="29" t="str">
        <f>IF(PARAMETER!J217="","",PARAMETER!J217)</f>
        <v/>
      </c>
      <c r="M212" s="32" t="str">
        <f>IF(PARAMETER!E217="","",PARAMETER!E217)</f>
        <v>2002-03</v>
      </c>
      <c r="N212" s="32" t="b">
        <f>IF(LEFT(PARAMETER!C217,6)=$AE$51,TRUE,FALSE)</f>
        <v>1</v>
      </c>
      <c r="O212" s="33">
        <f t="shared" si="20"/>
        <v>18</v>
      </c>
      <c r="P212" s="33">
        <f t="shared" si="21"/>
        <v>12</v>
      </c>
      <c r="Q212" s="33" t="str">
        <f t="shared" si="19"/>
        <v/>
      </c>
      <c r="R212" s="101"/>
      <c r="S212" s="32" t="str">
        <f>IF(M212="","",PARAMETER!C217&amp;": "&amp;PARAMETER!E217&amp;" ("&amp;PARAMETER!D217&amp;")")</f>
        <v>DIN 38406-3: 2002-03 (E 3)</v>
      </c>
      <c r="T212" s="32" t="str">
        <f>IF(R212&lt;&gt;"",R212,IF(N212,LEFT(PARAMETER!C217,9)&amp;"-"&amp;PARAMETER!D217&amp;Q212&amp;": "&amp;'DAkkS Transfer'!M212,S212))</f>
        <v>DIN 38406-E 3: 2002-03</v>
      </c>
      <c r="U212" s="33" t="str">
        <f>IF(H212="","",MAX(U$9:U211)+1)</f>
        <v/>
      </c>
      <c r="V212" s="32" t="str">
        <f>IF(G212=PARAMETER!Q$9,PARAMETER!B217&amp;" - "&amp;AD$62,"")</f>
        <v/>
      </c>
      <c r="W212" s="32" t="str">
        <f>IF(H212="x",PARAMETER!B217,W211)</f>
        <v>2. Anionen, Kationen und Elemente</v>
      </c>
      <c r="X212" s="33" t="b">
        <f>ISNUMBER(PARAMETER!K217)</f>
        <v>0</v>
      </c>
    </row>
    <row r="213" spans="1:34" s="26" customFormat="1" ht="15.75" customHeight="1" x14ac:dyDescent="0.25">
      <c r="A213" s="77">
        <v>204</v>
      </c>
      <c r="B213" s="34" t="str">
        <f>IF(H213="S",V213,IF(H213="","",IF(PARAMETER!B218='DAkkS Transfer'!W212,"",'DAkkS Transfer'!W213)))</f>
        <v/>
      </c>
      <c r="C213" s="35" t="str">
        <f t="shared" si="18"/>
        <v>DIN EN ISO 11885: 2009-09 (E 22)</v>
      </c>
      <c r="D213" s="29" t="str">
        <f>IF(PARAMETER!F218="","",PARAMETER!F218)</f>
        <v/>
      </c>
      <c r="E213" s="29" t="str">
        <f>IF(PARAMETER!G218="","",PARAMETER!G218)</f>
        <v/>
      </c>
      <c r="F213" s="36" t="str">
        <f>IF(PARAMETER!H218="","",PARAMETER!H218)</f>
        <v/>
      </c>
      <c r="G213" s="28" t="str">
        <f>IF(PARAMETER!I218="","",PARAMETER!I218)</f>
        <v/>
      </c>
      <c r="H213" s="29" t="str">
        <f>IF(PARAMETER!J218="","",PARAMETER!J218)</f>
        <v/>
      </c>
      <c r="M213" s="32" t="str">
        <f>IF(PARAMETER!E218="","",PARAMETER!E218)</f>
        <v>2009-09</v>
      </c>
      <c r="N213" s="32" t="b">
        <f>IF(LEFT(PARAMETER!C218,6)=$AE$51,TRUE,FALSE)</f>
        <v>0</v>
      </c>
      <c r="O213" s="33" t="str">
        <f t="shared" si="20"/>
        <v/>
      </c>
      <c r="P213" s="33" t="str">
        <f t="shared" si="21"/>
        <v/>
      </c>
      <c r="Q213" s="33" t="str">
        <f t="shared" si="19"/>
        <v/>
      </c>
      <c r="R213" s="101"/>
      <c r="S213" s="32" t="str">
        <f>IF(M213="","",PARAMETER!C218&amp;": "&amp;PARAMETER!E218&amp;" ("&amp;PARAMETER!D218&amp;")")</f>
        <v>DIN EN ISO 11885: 2009-09 (E 22)</v>
      </c>
      <c r="T213" s="32" t="str">
        <f>IF(R213&lt;&gt;"",R213,IF(N213,LEFT(PARAMETER!C218,9)&amp;"-"&amp;PARAMETER!D218&amp;Q213&amp;": "&amp;'DAkkS Transfer'!M213,S213))</f>
        <v>DIN EN ISO 11885: 2009-09 (E 22)</v>
      </c>
      <c r="U213" s="33" t="str">
        <f>IF(H213="","",MAX(U$9:U212)+1)</f>
        <v/>
      </c>
      <c r="V213" s="32" t="str">
        <f>IF(G213=PARAMETER!Q$9,PARAMETER!B218&amp;" - "&amp;AD$62,"")</f>
        <v/>
      </c>
      <c r="W213" s="32" t="str">
        <f>IF(H213="x",PARAMETER!B218,W212)</f>
        <v>2. Anionen, Kationen und Elemente</v>
      </c>
      <c r="X213" s="33" t="b">
        <f>ISNUMBER(PARAMETER!K218)</f>
        <v>0</v>
      </c>
    </row>
    <row r="214" spans="1:34" s="26" customFormat="1" ht="15.75" customHeight="1" x14ac:dyDescent="0.25">
      <c r="A214" s="77">
        <v>205</v>
      </c>
      <c r="B214" s="34" t="str">
        <f>IF(H214="S",V214,IF(H214="","",IF(PARAMETER!B219='DAkkS Transfer'!W213,"",'DAkkS Transfer'!W214)))</f>
        <v/>
      </c>
      <c r="C214" s="35" t="str">
        <f t="shared" si="18"/>
        <v>DIN EN ISO 17294-2: 2024-12 (E 29)</v>
      </c>
      <c r="D214" s="29" t="str">
        <f>IF(PARAMETER!F219="","",PARAMETER!F219)</f>
        <v/>
      </c>
      <c r="E214" s="29" t="str">
        <f>IF(PARAMETER!G219="","",PARAMETER!G219)</f>
        <v/>
      </c>
      <c r="F214" s="36" t="str">
        <f>IF(PARAMETER!H219="","",PARAMETER!H219)</f>
        <v/>
      </c>
      <c r="G214" s="28" t="str">
        <f>IF(PARAMETER!I219="","",PARAMETER!I219)</f>
        <v/>
      </c>
      <c r="H214" s="29" t="str">
        <f>IF(PARAMETER!J219="","",PARAMETER!J219)</f>
        <v/>
      </c>
      <c r="M214" s="32" t="str">
        <f>IF(PARAMETER!E219="","",PARAMETER!E219)</f>
        <v>2024-12</v>
      </c>
      <c r="N214" s="32" t="b">
        <f>IF(LEFT(PARAMETER!C219,6)=$AE$51,TRUE,FALSE)</f>
        <v>0</v>
      </c>
      <c r="O214" s="33" t="str">
        <f t="shared" si="20"/>
        <v/>
      </c>
      <c r="P214" s="33" t="str">
        <f t="shared" si="21"/>
        <v/>
      </c>
      <c r="Q214" s="33" t="str">
        <f t="shared" si="19"/>
        <v/>
      </c>
      <c r="R214" s="101"/>
      <c r="S214" s="32" t="str">
        <f>IF(M214="","",PARAMETER!C219&amp;": "&amp;PARAMETER!E219&amp;" ("&amp;PARAMETER!D219&amp;")")</f>
        <v>DIN EN ISO 17294-2: 2024-12 (E 29)</v>
      </c>
      <c r="T214" s="32" t="str">
        <f>IF(R214&lt;&gt;"",R214,IF(N214,LEFT(PARAMETER!C219,9)&amp;"-"&amp;PARAMETER!D219&amp;Q214&amp;": "&amp;'DAkkS Transfer'!M214,S214))</f>
        <v>DIN EN ISO 17294-2: 2024-12 (E 29)</v>
      </c>
      <c r="U214" s="33" t="str">
        <f>IF(H214="","",MAX(U$9:U213)+1)</f>
        <v/>
      </c>
      <c r="V214" s="32" t="str">
        <f>IF(G214=PARAMETER!Q$9,PARAMETER!B219&amp;" - "&amp;AD$62,"")</f>
        <v/>
      </c>
      <c r="W214" s="32" t="str">
        <f>IF(H214="x",PARAMETER!B219,W213)</f>
        <v>2. Anionen, Kationen und Elemente</v>
      </c>
      <c r="X214" s="33" t="b">
        <f>ISNUMBER(PARAMETER!K219)</f>
        <v>0</v>
      </c>
    </row>
    <row r="215" spans="1:34" s="26" customFormat="1" ht="15.75" customHeight="1" x14ac:dyDescent="0.25">
      <c r="A215" s="77">
        <v>206</v>
      </c>
      <c r="B215" s="34" t="str">
        <f>IF(H215="S",V215,IF(H215="","",IF(PARAMETER!B220='DAkkS Transfer'!W214,"",'DAkkS Transfer'!W215)))</f>
        <v/>
      </c>
      <c r="C215" s="35" t="str">
        <f t="shared" si="18"/>
        <v>DIN EN ISO 14911: 1999-12 (E 34)</v>
      </c>
      <c r="D215" s="29" t="str">
        <f>IF(PARAMETER!F220="","",PARAMETER!F220)</f>
        <v/>
      </c>
      <c r="E215" s="29" t="str">
        <f>IF(PARAMETER!G220="","",PARAMETER!G220)</f>
        <v/>
      </c>
      <c r="F215" s="36" t="str">
        <f>IF(PARAMETER!H220="","",PARAMETER!H220)</f>
        <v/>
      </c>
      <c r="G215" s="28" t="str">
        <f>IF(PARAMETER!I220="","",PARAMETER!I220)</f>
        <v/>
      </c>
      <c r="H215" s="29" t="str">
        <f>IF(PARAMETER!J220="","",PARAMETER!J220)</f>
        <v/>
      </c>
      <c r="M215" s="32" t="str">
        <f>IF(PARAMETER!E220="","",PARAMETER!E220)</f>
        <v>1999-12</v>
      </c>
      <c r="N215" s="32" t="b">
        <f>IF(LEFT(PARAMETER!C220,6)=$AE$51,TRUE,FALSE)</f>
        <v>0</v>
      </c>
      <c r="O215" s="33" t="str">
        <f t="shared" si="20"/>
        <v/>
      </c>
      <c r="P215" s="33" t="str">
        <f t="shared" si="21"/>
        <v/>
      </c>
      <c r="Q215" s="33" t="str">
        <f t="shared" si="19"/>
        <v/>
      </c>
      <c r="R215" s="101"/>
      <c r="S215" s="32" t="str">
        <f>IF(M215="","",PARAMETER!C220&amp;": "&amp;PARAMETER!E220&amp;" ("&amp;PARAMETER!D220&amp;")")</f>
        <v>DIN EN ISO 14911: 1999-12 (E 34)</v>
      </c>
      <c r="T215" s="32" t="str">
        <f>IF(R215&lt;&gt;"",R215,IF(N215,LEFT(PARAMETER!C220,9)&amp;"-"&amp;PARAMETER!D220&amp;Q215&amp;": "&amp;'DAkkS Transfer'!M215,S215))</f>
        <v>DIN EN ISO 14911: 1999-12 (E 34)</v>
      </c>
      <c r="U215" s="33" t="str">
        <f>IF(H215="","",MAX(U$9:U214)+1)</f>
        <v/>
      </c>
      <c r="V215" s="32" t="str">
        <f>IF(G215=PARAMETER!Q$9,PARAMETER!B220&amp;" - "&amp;AD$62,"")</f>
        <v/>
      </c>
      <c r="W215" s="32" t="str">
        <f>IF(H215="x",PARAMETER!B220,W214)</f>
        <v>2. Anionen, Kationen und Elemente</v>
      </c>
      <c r="X215" s="33" t="b">
        <f>ISNUMBER(PARAMETER!K220)</f>
        <v>0</v>
      </c>
    </row>
    <row r="216" spans="1:34" s="26" customFormat="1" ht="15.75" customHeight="1" x14ac:dyDescent="0.25">
      <c r="A216" s="77">
        <v>207</v>
      </c>
      <c r="B216" s="34" t="str">
        <f>IF(H216="S",V216,IF(H216="","",IF(PARAMETER!B221='DAkkS Transfer'!W215,"",'DAkkS Transfer'!W216)))</f>
        <v/>
      </c>
      <c r="C216" s="35" t="str">
        <f t="shared" si="18"/>
        <v>DIN EN ISO 7980: 2000-07 (E 3a)</v>
      </c>
      <c r="D216" s="29" t="str">
        <f>IF(PARAMETER!F221="","",PARAMETER!F221)</f>
        <v/>
      </c>
      <c r="E216" s="29" t="str">
        <f>IF(PARAMETER!G221="","",PARAMETER!G221)</f>
        <v/>
      </c>
      <c r="F216" s="36" t="str">
        <f>IF(PARAMETER!H221="","",PARAMETER!H221)</f>
        <v/>
      </c>
      <c r="G216" s="28" t="str">
        <f>IF(PARAMETER!I221="","",PARAMETER!I221)</f>
        <v/>
      </c>
      <c r="H216" s="29" t="str">
        <f>IF(PARAMETER!J221="","",PARAMETER!J221)</f>
        <v/>
      </c>
      <c r="M216" s="32" t="str">
        <f>IF(PARAMETER!E221="","",PARAMETER!E221)</f>
        <v>2000-07</v>
      </c>
      <c r="N216" s="32" t="b">
        <f>IF(LEFT(PARAMETER!C221,6)=$AE$51,TRUE,FALSE)</f>
        <v>0</v>
      </c>
      <c r="O216" s="33" t="str">
        <f t="shared" si="20"/>
        <v/>
      </c>
      <c r="P216" s="33" t="str">
        <f t="shared" si="21"/>
        <v/>
      </c>
      <c r="Q216" s="33" t="str">
        <f t="shared" si="19"/>
        <v/>
      </c>
      <c r="R216" s="101"/>
      <c r="S216" s="32" t="str">
        <f>IF(M216="","",PARAMETER!C221&amp;": "&amp;PARAMETER!E221&amp;" ("&amp;PARAMETER!D221&amp;")")</f>
        <v>DIN EN ISO 7980: 2000-07 (E 3a)</v>
      </c>
      <c r="T216" s="32" t="str">
        <f>IF(R216&lt;&gt;"",R216,IF(N216,LEFT(PARAMETER!C221,9)&amp;"-"&amp;PARAMETER!D221&amp;Q216&amp;": "&amp;'DAkkS Transfer'!M216,S216))</f>
        <v>DIN EN ISO 7980: 2000-07 (E 3a)</v>
      </c>
      <c r="U216" s="33" t="str">
        <f>IF(H216="","",MAX(U$9:U215)+1)</f>
        <v/>
      </c>
      <c r="V216" s="32" t="str">
        <f>IF(G216=PARAMETER!Q$9,PARAMETER!B221&amp;" - "&amp;AD$62,"")</f>
        <v/>
      </c>
      <c r="W216" s="32" t="str">
        <f>IF(H216="x",PARAMETER!B221,W215)</f>
        <v>2. Anionen, Kationen und Elemente</v>
      </c>
      <c r="X216" s="33" t="b">
        <f>ISNUMBER(PARAMETER!K221)</f>
        <v>0</v>
      </c>
    </row>
    <row r="217" spans="1:34" s="39" customFormat="1" ht="15.75" customHeight="1" x14ac:dyDescent="0.25">
      <c r="A217" s="77">
        <v>208</v>
      </c>
      <c r="B217" s="34" t="str">
        <f>IF(H217="S",V217,IF(H217="","",IF(PARAMETER!B222='DAkkS Transfer'!W216,"",'DAkkS Transfer'!W217)))</f>
        <v/>
      </c>
      <c r="C217" s="35" t="str">
        <f t="shared" si="18"/>
        <v>DIN 38406-E 13: 1992-07</v>
      </c>
      <c r="D217" s="29" t="str">
        <f>IF(PARAMETER!F222="","",PARAMETER!F222)</f>
        <v/>
      </c>
      <c r="E217" s="29" t="str">
        <f>IF(PARAMETER!G222="","",PARAMETER!G222)</f>
        <v/>
      </c>
      <c r="F217" s="36" t="str">
        <f>IF(PARAMETER!H222="","",PARAMETER!H222)</f>
        <v/>
      </c>
      <c r="G217" s="28" t="str">
        <f>IF(PARAMETER!I222="","",PARAMETER!I222)</f>
        <v/>
      </c>
      <c r="H217" s="29" t="str">
        <f>IF(PARAMETER!J222="","",PARAMETER!J222)</f>
        <v/>
      </c>
      <c r="I217" s="26"/>
      <c r="J217" s="26"/>
      <c r="K217" s="26"/>
      <c r="L217" s="26"/>
      <c r="M217" s="32" t="str">
        <f>IF(PARAMETER!E222="","",PARAMETER!E222)</f>
        <v>1992-07</v>
      </c>
      <c r="N217" s="32" t="b">
        <f>IF(LEFT(PARAMETER!C222,6)=$AE$51,TRUE,FALSE)</f>
        <v>1</v>
      </c>
      <c r="O217" s="33">
        <f t="shared" si="20"/>
        <v>19</v>
      </c>
      <c r="P217" s="33">
        <f t="shared" si="21"/>
        <v>13</v>
      </c>
      <c r="Q217" s="33" t="str">
        <f t="shared" si="19"/>
        <v/>
      </c>
      <c r="R217" s="101"/>
      <c r="S217" s="32" t="str">
        <f>IF(M217="","",PARAMETER!C222&amp;": "&amp;PARAMETER!E222&amp;" ("&amp;PARAMETER!D222&amp;")")</f>
        <v>DIN 38406-13: 1992-07 (E 13)</v>
      </c>
      <c r="T217" s="32" t="str">
        <f>IF(R217&lt;&gt;"",R217,IF(N217,LEFT(PARAMETER!C222,9)&amp;"-"&amp;PARAMETER!D222&amp;Q217&amp;": "&amp;'DAkkS Transfer'!M217,S217))</f>
        <v>DIN 38406-E 13: 1992-07</v>
      </c>
      <c r="U217" s="33" t="str">
        <f>IF(H217="","",MAX(U$9:U216)+1)</f>
        <v/>
      </c>
      <c r="V217" s="32" t="str">
        <f>IF(G217=PARAMETER!Q$9,PARAMETER!B222&amp;" - "&amp;AD$62,"")</f>
        <v/>
      </c>
      <c r="W217" s="32" t="str">
        <f>IF(H217="x",PARAMETER!B222,W216)</f>
        <v>2. Anionen, Kationen und Elemente</v>
      </c>
      <c r="X217" s="33" t="b">
        <f>ISNUMBER(PARAMETER!K222)</f>
        <v>0</v>
      </c>
      <c r="AD217" s="26"/>
      <c r="AE217" s="26"/>
      <c r="AF217" s="26"/>
      <c r="AG217" s="26"/>
      <c r="AH217" s="26"/>
    </row>
    <row r="218" spans="1:34" s="26" customFormat="1" ht="15.75" customHeight="1" x14ac:dyDescent="0.25">
      <c r="A218" s="77">
        <v>209</v>
      </c>
      <c r="B218" s="34" t="str">
        <f>IF(H218="S",V218,IF(H218="","",IF(PARAMETER!B223='DAkkS Transfer'!W217,"",'DAkkS Transfer'!W218)))</f>
        <v/>
      </c>
      <c r="C218" s="35" t="str">
        <f t="shared" si="18"/>
        <v>DIN EN ISO 11885: 2009-09 (E 22)</v>
      </c>
      <c r="D218" s="29" t="str">
        <f>IF(PARAMETER!F223="","",PARAMETER!F223)</f>
        <v/>
      </c>
      <c r="E218" s="29" t="str">
        <f>IF(PARAMETER!G223="","",PARAMETER!G223)</f>
        <v/>
      </c>
      <c r="F218" s="36" t="str">
        <f>IF(PARAMETER!H223="","",PARAMETER!H223)</f>
        <v/>
      </c>
      <c r="G218" s="28" t="str">
        <f>IF(PARAMETER!I223="","",PARAMETER!I223)</f>
        <v/>
      </c>
      <c r="H218" s="29" t="str">
        <f>IF(PARAMETER!J223="","",PARAMETER!J223)</f>
        <v/>
      </c>
      <c r="M218" s="32" t="str">
        <f>IF(PARAMETER!E223="","",PARAMETER!E223)</f>
        <v>2009-09</v>
      </c>
      <c r="N218" s="32" t="b">
        <f>IF(LEFT(PARAMETER!C223,6)=$AE$51,TRUE,FALSE)</f>
        <v>0</v>
      </c>
      <c r="O218" s="33" t="str">
        <f t="shared" si="20"/>
        <v/>
      </c>
      <c r="P218" s="33" t="str">
        <f t="shared" si="21"/>
        <v/>
      </c>
      <c r="Q218" s="33" t="str">
        <f t="shared" si="19"/>
        <v/>
      </c>
      <c r="R218" s="101"/>
      <c r="S218" s="32" t="str">
        <f>IF(M218="","",PARAMETER!C223&amp;": "&amp;PARAMETER!E223&amp;" ("&amp;PARAMETER!D223&amp;")")</f>
        <v>DIN EN ISO 11885: 2009-09 (E 22)</v>
      </c>
      <c r="T218" s="32" t="str">
        <f>IF(R218&lt;&gt;"",R218,IF(N218,LEFT(PARAMETER!C223,9)&amp;"-"&amp;PARAMETER!D223&amp;Q218&amp;": "&amp;'DAkkS Transfer'!M218,S218))</f>
        <v>DIN EN ISO 11885: 2009-09 (E 22)</v>
      </c>
      <c r="U218" s="33" t="str">
        <f>IF(H218="","",MAX(U$9:U217)+1)</f>
        <v/>
      </c>
      <c r="V218" s="32" t="str">
        <f>IF(G218=PARAMETER!Q$9,PARAMETER!B223&amp;" - "&amp;AD$62,"")</f>
        <v/>
      </c>
      <c r="W218" s="32" t="str">
        <f>IF(H218="x",PARAMETER!B223,W217)</f>
        <v>2. Anionen, Kationen und Elemente</v>
      </c>
      <c r="X218" s="33" t="b">
        <f>ISNUMBER(PARAMETER!K223)</f>
        <v>0</v>
      </c>
    </row>
    <row r="219" spans="1:34" s="26" customFormat="1" ht="15.75" customHeight="1" x14ac:dyDescent="0.25">
      <c r="A219" s="77">
        <v>210</v>
      </c>
      <c r="B219" s="34" t="str">
        <f>IF(H219="S",V219,IF(H219="","",IF(PARAMETER!B224='DAkkS Transfer'!W218,"",'DAkkS Transfer'!W219)))</f>
        <v/>
      </c>
      <c r="C219" s="35" t="str">
        <f t="shared" si="18"/>
        <v>DIN EN ISO 17294-2: 2024-12 (E 29)</v>
      </c>
      <c r="D219" s="29" t="str">
        <f>IF(PARAMETER!F224="","",PARAMETER!F224)</f>
        <v/>
      </c>
      <c r="E219" s="29" t="str">
        <f>IF(PARAMETER!G224="","",PARAMETER!G224)</f>
        <v/>
      </c>
      <c r="F219" s="36" t="str">
        <f>IF(PARAMETER!H224="","",PARAMETER!H224)</f>
        <v/>
      </c>
      <c r="G219" s="28" t="str">
        <f>IF(PARAMETER!I224="","",PARAMETER!I224)</f>
        <v/>
      </c>
      <c r="H219" s="29" t="str">
        <f>IF(PARAMETER!J224="","",PARAMETER!J224)</f>
        <v/>
      </c>
      <c r="M219" s="32" t="str">
        <f>IF(PARAMETER!E224="","",PARAMETER!E224)</f>
        <v>2024-12</v>
      </c>
      <c r="N219" s="32" t="b">
        <f>IF(LEFT(PARAMETER!C224,6)=$AE$51,TRUE,FALSE)</f>
        <v>0</v>
      </c>
      <c r="O219" s="33" t="str">
        <f t="shared" si="20"/>
        <v/>
      </c>
      <c r="P219" s="33" t="str">
        <f t="shared" si="21"/>
        <v/>
      </c>
      <c r="Q219" s="33" t="str">
        <f t="shared" si="19"/>
        <v/>
      </c>
      <c r="R219" s="101"/>
      <c r="S219" s="32" t="str">
        <f>IF(M219="","",PARAMETER!C224&amp;": "&amp;PARAMETER!E224&amp;" ("&amp;PARAMETER!D224&amp;")")</f>
        <v>DIN EN ISO 17294-2: 2024-12 (E 29)</v>
      </c>
      <c r="T219" s="32" t="str">
        <f>IF(R219&lt;&gt;"",R219,IF(N219,LEFT(PARAMETER!C224,9)&amp;"-"&amp;PARAMETER!D224&amp;Q219&amp;": "&amp;'DAkkS Transfer'!M219,S219))</f>
        <v>DIN EN ISO 17294-2: 2024-12 (E 29)</v>
      </c>
      <c r="U219" s="33" t="str">
        <f>IF(H219="","",MAX(U$9:U218)+1)</f>
        <v/>
      </c>
      <c r="V219" s="32" t="str">
        <f>IF(G219=PARAMETER!Q$9,PARAMETER!B224&amp;" - "&amp;AD$62,"")</f>
        <v/>
      </c>
      <c r="W219" s="32" t="str">
        <f>IF(H219="x",PARAMETER!B224,W218)</f>
        <v>2. Anionen, Kationen und Elemente</v>
      </c>
      <c r="X219" s="33" t="b">
        <f>ISNUMBER(PARAMETER!K224)</f>
        <v>0</v>
      </c>
    </row>
    <row r="220" spans="1:34" s="26" customFormat="1" ht="15.75" customHeight="1" x14ac:dyDescent="0.25">
      <c r="A220" s="77">
        <v>211</v>
      </c>
      <c r="B220" s="34" t="str">
        <f>IF(H220="S",V220,IF(H220="","",IF(PARAMETER!B225='DAkkS Transfer'!W219,"",'DAkkS Transfer'!W220)))</f>
        <v/>
      </c>
      <c r="C220" s="35" t="str">
        <f t="shared" si="18"/>
        <v>DIN EN ISO 14911: 1999-12 (E 34)</v>
      </c>
      <c r="D220" s="29" t="str">
        <f>IF(PARAMETER!F225="","",PARAMETER!F225)</f>
        <v/>
      </c>
      <c r="E220" s="29" t="str">
        <f>IF(PARAMETER!G225="","",PARAMETER!G225)</f>
        <v/>
      </c>
      <c r="F220" s="36" t="str">
        <f>IF(PARAMETER!H225="","",PARAMETER!H225)</f>
        <v/>
      </c>
      <c r="G220" s="28" t="str">
        <f>IF(PARAMETER!I225="","",PARAMETER!I225)</f>
        <v/>
      </c>
      <c r="H220" s="29" t="str">
        <f>IF(PARAMETER!J225="","",PARAMETER!J225)</f>
        <v/>
      </c>
      <c r="M220" s="32" t="str">
        <f>IF(PARAMETER!E225="","",PARAMETER!E225)</f>
        <v>1999-12</v>
      </c>
      <c r="N220" s="32" t="b">
        <f>IF(LEFT(PARAMETER!C225,6)=$AE$51,TRUE,FALSE)</f>
        <v>0</v>
      </c>
      <c r="O220" s="33" t="str">
        <f t="shared" si="20"/>
        <v/>
      </c>
      <c r="P220" s="33" t="str">
        <f t="shared" si="21"/>
        <v/>
      </c>
      <c r="Q220" s="33" t="str">
        <f t="shared" si="19"/>
        <v/>
      </c>
      <c r="R220" s="101"/>
      <c r="S220" s="32" t="str">
        <f>IF(M220="","",PARAMETER!C225&amp;": "&amp;PARAMETER!E225&amp;" ("&amp;PARAMETER!D225&amp;")")</f>
        <v>DIN EN ISO 14911: 1999-12 (E 34)</v>
      </c>
      <c r="T220" s="32" t="str">
        <f>IF(R220&lt;&gt;"",R220,IF(N220,LEFT(PARAMETER!C225,9)&amp;"-"&amp;PARAMETER!D225&amp;Q220&amp;": "&amp;'DAkkS Transfer'!M220,S220))</f>
        <v>DIN EN ISO 14911: 1999-12 (E 34)</v>
      </c>
      <c r="U220" s="33" t="str">
        <f>IF(H220="","",MAX(U$9:U219)+1)</f>
        <v/>
      </c>
      <c r="V220" s="32" t="str">
        <f>IF(G220=PARAMETER!Q$9,PARAMETER!B225&amp;" - "&amp;AD$62,"")</f>
        <v/>
      </c>
      <c r="W220" s="32" t="str">
        <f>IF(H220="x",PARAMETER!B225,W219)</f>
        <v>2. Anionen, Kationen und Elemente</v>
      </c>
      <c r="X220" s="33" t="b">
        <f>ISNUMBER(PARAMETER!K225)</f>
        <v>0</v>
      </c>
    </row>
    <row r="221" spans="1:34" s="26" customFormat="1" ht="15.75" customHeight="1" x14ac:dyDescent="0.25">
      <c r="A221" s="77">
        <v>212</v>
      </c>
      <c r="B221" s="34" t="str">
        <f>IF(H221="S",V221,IF(H221="","",IF(PARAMETER!B226='DAkkS Transfer'!W220,"",'DAkkS Transfer'!W221)))</f>
        <v/>
      </c>
      <c r="C221" s="35" t="str">
        <f t="shared" si="18"/>
        <v>DIN 38406-E 3: 2002-03</v>
      </c>
      <c r="D221" s="29" t="str">
        <f>IF(PARAMETER!F226="","",PARAMETER!F226)</f>
        <v/>
      </c>
      <c r="E221" s="29" t="str">
        <f>IF(PARAMETER!G226="","",PARAMETER!G226)</f>
        <v/>
      </c>
      <c r="F221" s="36" t="str">
        <f>IF(PARAMETER!H226="","",PARAMETER!H226)</f>
        <v/>
      </c>
      <c r="G221" s="28" t="str">
        <f>IF(PARAMETER!I226="","",PARAMETER!I226)</f>
        <v/>
      </c>
      <c r="H221" s="29" t="str">
        <f>IF(PARAMETER!J226="","",PARAMETER!J226)</f>
        <v/>
      </c>
      <c r="M221" s="32" t="str">
        <f>IF(PARAMETER!E226="","",PARAMETER!E226)</f>
        <v>2002-03</v>
      </c>
      <c r="N221" s="32" t="b">
        <f>IF(LEFT(PARAMETER!C226,6)=$AE$51,TRUE,FALSE)</f>
        <v>1</v>
      </c>
      <c r="O221" s="33">
        <f t="shared" si="20"/>
        <v>18</v>
      </c>
      <c r="P221" s="33">
        <f t="shared" si="21"/>
        <v>12</v>
      </c>
      <c r="Q221" s="33" t="str">
        <f t="shared" si="19"/>
        <v/>
      </c>
      <c r="R221" s="101"/>
      <c r="S221" s="32" t="str">
        <f>IF(M221="","",PARAMETER!C226&amp;": "&amp;PARAMETER!E226&amp;" ("&amp;PARAMETER!D226&amp;")")</f>
        <v>DIN 38406-3: 2002-03 (E 3)</v>
      </c>
      <c r="T221" s="32" t="str">
        <f>IF(R221&lt;&gt;"",R221,IF(N221,LEFT(PARAMETER!C226,9)&amp;"-"&amp;PARAMETER!D226&amp;Q221&amp;": "&amp;'DAkkS Transfer'!M221,S221))</f>
        <v>DIN 38406-E 3: 2002-03</v>
      </c>
      <c r="U221" s="33" t="str">
        <f>IF(H221="","",MAX(U$9:U220)+1)</f>
        <v/>
      </c>
      <c r="V221" s="32" t="str">
        <f>IF(G221=PARAMETER!Q$9,PARAMETER!B226&amp;" - "&amp;AD$62,"")</f>
        <v/>
      </c>
      <c r="W221" s="32" t="str">
        <f>IF(H221="x",PARAMETER!B226,W220)</f>
        <v>2. Anionen, Kationen und Elemente</v>
      </c>
      <c r="X221" s="33" t="b">
        <f>ISNUMBER(PARAMETER!K226)</f>
        <v>0</v>
      </c>
      <c r="AH221" s="39"/>
    </row>
    <row r="222" spans="1:34" s="26" customFormat="1" ht="15.75" customHeight="1" x14ac:dyDescent="0.25">
      <c r="A222" s="77">
        <v>213</v>
      </c>
      <c r="B222" s="34" t="str">
        <f>IF(H222="S",V222,IF(H222="","",IF(PARAMETER!B227='DAkkS Transfer'!W221,"",'DAkkS Transfer'!W222)))</f>
        <v/>
      </c>
      <c r="C222" s="35" t="str">
        <f t="shared" si="18"/>
        <v>DIN EN ISO 11885: 2009-09 (E 22)</v>
      </c>
      <c r="D222" s="29" t="str">
        <f>IF(PARAMETER!F227="","",PARAMETER!F227)</f>
        <v/>
      </c>
      <c r="E222" s="29" t="str">
        <f>IF(PARAMETER!G227="","",PARAMETER!G227)</f>
        <v/>
      </c>
      <c r="F222" s="36" t="str">
        <f>IF(PARAMETER!H227="","",PARAMETER!H227)</f>
        <v/>
      </c>
      <c r="G222" s="28" t="str">
        <f>IF(PARAMETER!I227="","",PARAMETER!I227)</f>
        <v/>
      </c>
      <c r="H222" s="29" t="str">
        <f>IF(PARAMETER!J227="","",PARAMETER!J227)</f>
        <v/>
      </c>
      <c r="M222" s="32" t="str">
        <f>IF(PARAMETER!E227="","",PARAMETER!E227)</f>
        <v>2009-09</v>
      </c>
      <c r="N222" s="32" t="b">
        <f>IF(LEFT(PARAMETER!C227,6)=$AE$51,TRUE,FALSE)</f>
        <v>0</v>
      </c>
      <c r="O222" s="33" t="str">
        <f t="shared" si="20"/>
        <v/>
      </c>
      <c r="P222" s="33" t="str">
        <f t="shared" si="21"/>
        <v/>
      </c>
      <c r="Q222" s="33" t="str">
        <f t="shared" si="19"/>
        <v/>
      </c>
      <c r="R222" s="101"/>
      <c r="S222" s="32" t="str">
        <f>IF(M222="","",PARAMETER!C227&amp;": "&amp;PARAMETER!E227&amp;" ("&amp;PARAMETER!D227&amp;")")</f>
        <v>DIN EN ISO 11885: 2009-09 (E 22)</v>
      </c>
      <c r="T222" s="32" t="str">
        <f>IF(R222&lt;&gt;"",R222,IF(N222,LEFT(PARAMETER!C227,9)&amp;"-"&amp;PARAMETER!D227&amp;Q222&amp;": "&amp;'DAkkS Transfer'!M222,S222))</f>
        <v>DIN EN ISO 11885: 2009-09 (E 22)</v>
      </c>
      <c r="U222" s="33" t="str">
        <f>IF(H222="","",MAX(U$9:U221)+1)</f>
        <v/>
      </c>
      <c r="V222" s="32" t="str">
        <f>IF(G222=PARAMETER!Q$9,PARAMETER!B227&amp;" - "&amp;AD$62,"")</f>
        <v/>
      </c>
      <c r="W222" s="32" t="str">
        <f>IF(H222="x",PARAMETER!B227,W221)</f>
        <v>2. Anionen, Kationen und Elemente</v>
      </c>
      <c r="X222" s="33" t="b">
        <f>ISNUMBER(PARAMETER!K227)</f>
        <v>0</v>
      </c>
    </row>
    <row r="223" spans="1:34" s="26" customFormat="1" ht="15.75" customHeight="1" x14ac:dyDescent="0.25">
      <c r="A223" s="77">
        <v>214</v>
      </c>
      <c r="B223" s="34" t="str">
        <f>IF(H223="S",V223,IF(H223="","",IF(PARAMETER!B228='DAkkS Transfer'!W222,"",'DAkkS Transfer'!W223)))</f>
        <v/>
      </c>
      <c r="C223" s="35" t="str">
        <f t="shared" si="18"/>
        <v>DIN EN ISO 17294-2: 2024-12 (E 29)</v>
      </c>
      <c r="D223" s="29" t="str">
        <f>IF(PARAMETER!F228="","",PARAMETER!F228)</f>
        <v/>
      </c>
      <c r="E223" s="29" t="str">
        <f>IF(PARAMETER!G228="","",PARAMETER!G228)</f>
        <v/>
      </c>
      <c r="F223" s="36" t="str">
        <f>IF(PARAMETER!H228="","",PARAMETER!H228)</f>
        <v/>
      </c>
      <c r="G223" s="28" t="str">
        <f>IF(PARAMETER!I228="","",PARAMETER!I228)</f>
        <v/>
      </c>
      <c r="H223" s="29" t="str">
        <f>IF(PARAMETER!J228="","",PARAMETER!J228)</f>
        <v/>
      </c>
      <c r="M223" s="32" t="str">
        <f>IF(PARAMETER!E228="","",PARAMETER!E228)</f>
        <v>2024-12</v>
      </c>
      <c r="N223" s="32" t="b">
        <f>IF(LEFT(PARAMETER!C228,6)=$AE$51,TRUE,FALSE)</f>
        <v>0</v>
      </c>
      <c r="O223" s="33" t="str">
        <f t="shared" si="20"/>
        <v/>
      </c>
      <c r="P223" s="33" t="str">
        <f t="shared" si="21"/>
        <v/>
      </c>
      <c r="Q223" s="33" t="str">
        <f t="shared" si="19"/>
        <v/>
      </c>
      <c r="R223" s="101"/>
      <c r="S223" s="32" t="str">
        <f>IF(M223="","",PARAMETER!C228&amp;": "&amp;PARAMETER!E228&amp;" ("&amp;PARAMETER!D228&amp;")")</f>
        <v>DIN EN ISO 17294-2: 2024-12 (E 29)</v>
      </c>
      <c r="T223" s="32" t="str">
        <f>IF(R223&lt;&gt;"",R223,IF(N223,LEFT(PARAMETER!C228,9)&amp;"-"&amp;PARAMETER!D228&amp;Q223&amp;": "&amp;'DAkkS Transfer'!M223,S223))</f>
        <v>DIN EN ISO 17294-2: 2024-12 (E 29)</v>
      </c>
      <c r="U223" s="33" t="str">
        <f>IF(H223="","",MAX(U$9:U222)+1)</f>
        <v/>
      </c>
      <c r="V223" s="32" t="str">
        <f>IF(G223=PARAMETER!Q$9,PARAMETER!B228&amp;" - "&amp;AD$62,"")</f>
        <v/>
      </c>
      <c r="W223" s="32" t="str">
        <f>IF(H223="x",PARAMETER!B228,W222)</f>
        <v>2. Anionen, Kationen und Elemente</v>
      </c>
      <c r="X223" s="33" t="b">
        <f>ISNUMBER(PARAMETER!K228)</f>
        <v>0</v>
      </c>
    </row>
    <row r="224" spans="1:34" s="26" customFormat="1" ht="15.75" customHeight="1" x14ac:dyDescent="0.25">
      <c r="A224" s="77">
        <v>215</v>
      </c>
      <c r="B224" s="34" t="str">
        <f>IF(H224="S",V224,IF(H224="","",IF(PARAMETER!B229='DAkkS Transfer'!W223,"",'DAkkS Transfer'!W224)))</f>
        <v/>
      </c>
      <c r="C224" s="35" t="str">
        <f t="shared" si="18"/>
        <v>DIN EN ISO 14911: 1999-12 (E 34)</v>
      </c>
      <c r="D224" s="29" t="str">
        <f>IF(PARAMETER!F229="","",PARAMETER!F229)</f>
        <v/>
      </c>
      <c r="E224" s="29" t="str">
        <f>IF(PARAMETER!G229="","",PARAMETER!G229)</f>
        <v/>
      </c>
      <c r="F224" s="36" t="str">
        <f>IF(PARAMETER!H229="","",PARAMETER!H229)</f>
        <v/>
      </c>
      <c r="G224" s="28" t="str">
        <f>IF(PARAMETER!I229="","",PARAMETER!I229)</f>
        <v/>
      </c>
      <c r="H224" s="29" t="str">
        <f>IF(PARAMETER!J229="","",PARAMETER!J229)</f>
        <v/>
      </c>
      <c r="M224" s="32" t="str">
        <f>IF(PARAMETER!E229="","",PARAMETER!E229)</f>
        <v>1999-12</v>
      </c>
      <c r="N224" s="32" t="b">
        <f>IF(LEFT(PARAMETER!C229,6)=$AE$51,TRUE,FALSE)</f>
        <v>0</v>
      </c>
      <c r="O224" s="33" t="str">
        <f t="shared" si="20"/>
        <v/>
      </c>
      <c r="P224" s="33" t="str">
        <f t="shared" si="21"/>
        <v/>
      </c>
      <c r="Q224" s="33" t="str">
        <f t="shared" si="19"/>
        <v/>
      </c>
      <c r="R224" s="101"/>
      <c r="S224" s="32" t="str">
        <f>IF(M224="","",PARAMETER!C229&amp;": "&amp;PARAMETER!E229&amp;" ("&amp;PARAMETER!D229&amp;")")</f>
        <v>DIN EN ISO 14911: 1999-12 (E 34)</v>
      </c>
      <c r="T224" s="32" t="str">
        <f>IF(R224&lt;&gt;"",R224,IF(N224,LEFT(PARAMETER!C229,9)&amp;"-"&amp;PARAMETER!D229&amp;Q224&amp;": "&amp;'DAkkS Transfer'!M224,S224))</f>
        <v>DIN EN ISO 14911: 1999-12 (E 34)</v>
      </c>
      <c r="U224" s="33" t="str">
        <f>IF(H224="","",MAX(U$9:U223)+1)</f>
        <v/>
      </c>
      <c r="V224" s="32" t="str">
        <f>IF(G224=PARAMETER!Q$9,PARAMETER!B229&amp;" - "&amp;AD$62,"")</f>
        <v/>
      </c>
      <c r="W224" s="32" t="str">
        <f>IF(H224="x",PARAMETER!B229,W223)</f>
        <v>2. Anionen, Kationen und Elemente</v>
      </c>
      <c r="X224" s="33" t="b">
        <f>ISNUMBER(PARAMETER!K229)</f>
        <v>0</v>
      </c>
    </row>
    <row r="225" spans="1:33" s="26" customFormat="1" ht="15.75" customHeight="1" x14ac:dyDescent="0.25">
      <c r="A225" s="77">
        <v>216</v>
      </c>
      <c r="B225" s="34" t="str">
        <f>IF(H225="S",V225,IF(H225="","",IF(PARAMETER!B230='DAkkS Transfer'!W224,"",'DAkkS Transfer'!W225)))</f>
        <v/>
      </c>
      <c r="C225" s="35" t="str">
        <f t="shared" si="18"/>
        <v>DIN EN ISO 7980: 2000-07 (E 3a)</v>
      </c>
      <c r="D225" s="29" t="str">
        <f>IF(PARAMETER!F230="","",PARAMETER!F230)</f>
        <v/>
      </c>
      <c r="E225" s="29" t="str">
        <f>IF(PARAMETER!G230="","",PARAMETER!G230)</f>
        <v/>
      </c>
      <c r="F225" s="36" t="str">
        <f>IF(PARAMETER!H230="","",PARAMETER!H230)</f>
        <v/>
      </c>
      <c r="G225" s="28" t="str">
        <f>IF(PARAMETER!I230="","",PARAMETER!I230)</f>
        <v/>
      </c>
      <c r="H225" s="29" t="str">
        <f>IF(PARAMETER!J230="","",PARAMETER!J230)</f>
        <v/>
      </c>
      <c r="M225" s="32" t="str">
        <f>IF(PARAMETER!E230="","",PARAMETER!E230)</f>
        <v>2000-07</v>
      </c>
      <c r="N225" s="32" t="b">
        <f>IF(LEFT(PARAMETER!C230,6)=$AE$51,TRUE,FALSE)</f>
        <v>0</v>
      </c>
      <c r="O225" s="33" t="str">
        <f t="shared" si="20"/>
        <v/>
      </c>
      <c r="P225" s="33" t="str">
        <f t="shared" si="21"/>
        <v/>
      </c>
      <c r="Q225" s="33" t="str">
        <f t="shared" si="19"/>
        <v/>
      </c>
      <c r="R225" s="101"/>
      <c r="S225" s="32" t="str">
        <f>IF(M225="","",PARAMETER!C230&amp;": "&amp;PARAMETER!E230&amp;" ("&amp;PARAMETER!D230&amp;")")</f>
        <v>DIN EN ISO 7980: 2000-07 (E 3a)</v>
      </c>
      <c r="T225" s="32" t="str">
        <f>IF(R225&lt;&gt;"",R225,IF(N225,LEFT(PARAMETER!C230,9)&amp;"-"&amp;PARAMETER!D230&amp;Q225&amp;": "&amp;'DAkkS Transfer'!M225,S225))</f>
        <v>DIN EN ISO 7980: 2000-07 (E 3a)</v>
      </c>
      <c r="U225" s="33" t="str">
        <f>IF(H225="","",MAX(U$9:U224)+1)</f>
        <v/>
      </c>
      <c r="V225" s="32" t="str">
        <f>IF(G225=PARAMETER!Q$9,PARAMETER!B230&amp;" - "&amp;AD$62,"")</f>
        <v/>
      </c>
      <c r="W225" s="32" t="str">
        <f>IF(H225="x",PARAMETER!B230,W224)</f>
        <v>2. Anionen, Kationen und Elemente</v>
      </c>
      <c r="X225" s="33" t="b">
        <f>ISNUMBER(PARAMETER!K230)</f>
        <v>0</v>
      </c>
    </row>
    <row r="226" spans="1:33" s="26" customFormat="1" ht="15.75" customHeight="1" x14ac:dyDescent="0.25">
      <c r="A226" s="77">
        <v>217</v>
      </c>
      <c r="B226" s="34" t="str">
        <f>IF(H226="S",V226,IF(H226="","",IF(PARAMETER!B231='DAkkS Transfer'!W225,"",'DAkkS Transfer'!W226)))</f>
        <v/>
      </c>
      <c r="C226" s="35" t="str">
        <f t="shared" si="18"/>
        <v>DIN EN ISO 15586: 2004-02 (E 4)</v>
      </c>
      <c r="D226" s="29" t="str">
        <f>IF(PARAMETER!F231="","",PARAMETER!F231)</f>
        <v/>
      </c>
      <c r="E226" s="29" t="str">
        <f>IF(PARAMETER!G231="","",PARAMETER!G231)</f>
        <v/>
      </c>
      <c r="F226" s="36" t="str">
        <f>IF(PARAMETER!H231="","",PARAMETER!H231)</f>
        <v/>
      </c>
      <c r="G226" s="28" t="str">
        <f>IF(PARAMETER!I231="","",PARAMETER!I231)</f>
        <v/>
      </c>
      <c r="H226" s="29" t="str">
        <f>IF(PARAMETER!J231="","",PARAMETER!J231)</f>
        <v/>
      </c>
      <c r="M226" s="32" t="str">
        <f>IF(PARAMETER!E231="","",PARAMETER!E231)</f>
        <v>2004-02</v>
      </c>
      <c r="N226" s="32" t="b">
        <f>IF(LEFT(PARAMETER!C231,6)=$AE$51,TRUE,FALSE)</f>
        <v>0</v>
      </c>
      <c r="O226" s="33" t="str">
        <f t="shared" si="20"/>
        <v/>
      </c>
      <c r="P226" s="33" t="str">
        <f t="shared" si="21"/>
        <v/>
      </c>
      <c r="Q226" s="33" t="str">
        <f t="shared" si="19"/>
        <v/>
      </c>
      <c r="R226" s="101"/>
      <c r="S226" s="32" t="str">
        <f>IF(M226="","",PARAMETER!C231&amp;": "&amp;PARAMETER!E231&amp;" ("&amp;PARAMETER!D231&amp;")")</f>
        <v>DIN EN ISO 15586: 2004-02 (E 4)</v>
      </c>
      <c r="T226" s="32" t="str">
        <f>IF(R226&lt;&gt;"",R226,IF(N226,LEFT(PARAMETER!C231,9)&amp;"-"&amp;PARAMETER!D231&amp;Q226&amp;": "&amp;'DAkkS Transfer'!M226,S226))</f>
        <v>DIN EN ISO 15586: 2004-02 (E 4)</v>
      </c>
      <c r="U226" s="33" t="str">
        <f>IF(H226="","",MAX(U$9:U225)+1)</f>
        <v/>
      </c>
      <c r="V226" s="32" t="str">
        <f>IF(G226=PARAMETER!Q$9,PARAMETER!B231&amp;" - "&amp;AD$62,"")</f>
        <v/>
      </c>
      <c r="W226" s="32" t="str">
        <f>IF(H226="x",PARAMETER!B231,W225)</f>
        <v>2. Anionen, Kationen und Elemente</v>
      </c>
      <c r="X226" s="33" t="b">
        <f>ISNUMBER(PARAMETER!K231)</f>
        <v>0</v>
      </c>
    </row>
    <row r="227" spans="1:33" s="26" customFormat="1" ht="15.75" customHeight="1" x14ac:dyDescent="0.25">
      <c r="A227" s="77">
        <v>218</v>
      </c>
      <c r="B227" s="34" t="str">
        <f>IF(H227="S",V227,IF(H227="","",IF(PARAMETER!B232='DAkkS Transfer'!W226,"",'DAkkS Transfer'!W227)))</f>
        <v/>
      </c>
      <c r="C227" s="35" t="str">
        <f t="shared" si="18"/>
        <v>DIN EN ISO 11885: 2009-09 (E 22)</v>
      </c>
      <c r="D227" s="29" t="str">
        <f>IF(PARAMETER!F232="","",PARAMETER!F232)</f>
        <v/>
      </c>
      <c r="E227" s="29" t="str">
        <f>IF(PARAMETER!G232="","",PARAMETER!G232)</f>
        <v/>
      </c>
      <c r="F227" s="36" t="str">
        <f>IF(PARAMETER!H232="","",PARAMETER!H232)</f>
        <v/>
      </c>
      <c r="G227" s="28" t="str">
        <f>IF(PARAMETER!I232="","",PARAMETER!I232)</f>
        <v/>
      </c>
      <c r="H227" s="29" t="str">
        <f>IF(PARAMETER!J232="","",PARAMETER!J232)</f>
        <v/>
      </c>
      <c r="M227" s="32" t="str">
        <f>IF(PARAMETER!E232="","",PARAMETER!E232)</f>
        <v>2009-09</v>
      </c>
      <c r="N227" s="32" t="b">
        <f>IF(LEFT(PARAMETER!C232,6)=$AE$51,TRUE,FALSE)</f>
        <v>0</v>
      </c>
      <c r="O227" s="33" t="str">
        <f t="shared" si="20"/>
        <v/>
      </c>
      <c r="P227" s="33" t="str">
        <f t="shared" si="21"/>
        <v/>
      </c>
      <c r="Q227" s="33" t="str">
        <f t="shared" si="19"/>
        <v/>
      </c>
      <c r="R227" s="101"/>
      <c r="S227" s="32" t="str">
        <f>IF(M227="","",PARAMETER!C232&amp;": "&amp;PARAMETER!E232&amp;" ("&amp;PARAMETER!D232&amp;")")</f>
        <v>DIN EN ISO 11885: 2009-09 (E 22)</v>
      </c>
      <c r="T227" s="32" t="str">
        <f>IF(R227&lt;&gt;"",R227,IF(N227,LEFT(PARAMETER!C232,9)&amp;"-"&amp;PARAMETER!D232&amp;Q227&amp;": "&amp;'DAkkS Transfer'!M227,S227))</f>
        <v>DIN EN ISO 11885: 2009-09 (E 22)</v>
      </c>
      <c r="U227" s="33" t="str">
        <f>IF(H227="","",MAX(U$9:U226)+1)</f>
        <v/>
      </c>
      <c r="V227" s="32" t="str">
        <f>IF(G227=PARAMETER!Q$9,PARAMETER!B232&amp;" - "&amp;AD$62,"")</f>
        <v/>
      </c>
      <c r="W227" s="32" t="str">
        <f>IF(H227="x",PARAMETER!B232,W226)</f>
        <v>2. Anionen, Kationen und Elemente</v>
      </c>
      <c r="X227" s="33" t="b">
        <f>ISNUMBER(PARAMETER!K232)</f>
        <v>0</v>
      </c>
    </row>
    <row r="228" spans="1:33" s="26" customFormat="1" ht="15.75" customHeight="1" x14ac:dyDescent="0.25">
      <c r="A228" s="77">
        <v>219</v>
      </c>
      <c r="B228" s="34" t="str">
        <f>IF(H228="S",V228,IF(H228="","",IF(PARAMETER!B233='DAkkS Transfer'!W227,"",'DAkkS Transfer'!W228)))</f>
        <v/>
      </c>
      <c r="C228" s="35" t="str">
        <f t="shared" ref="C228:C253" si="22">T228</f>
        <v>DIN EN ISO 17294-2: 2024-12 (E 29)</v>
      </c>
      <c r="D228" s="29" t="str">
        <f>IF(PARAMETER!F233="","",PARAMETER!F233)</f>
        <v/>
      </c>
      <c r="E228" s="29" t="str">
        <f>IF(PARAMETER!G233="","",PARAMETER!G233)</f>
        <v/>
      </c>
      <c r="F228" s="36" t="str">
        <f>IF(PARAMETER!H233="","",PARAMETER!H233)</f>
        <v/>
      </c>
      <c r="G228" s="28" t="str">
        <f>IF(PARAMETER!I233="","",PARAMETER!I233)</f>
        <v/>
      </c>
      <c r="H228" s="29" t="str">
        <f>IF(PARAMETER!J233="","",PARAMETER!J233)</f>
        <v/>
      </c>
      <c r="M228" s="32" t="str">
        <f>IF(PARAMETER!E233="","",PARAMETER!E233)</f>
        <v>2024-12</v>
      </c>
      <c r="N228" s="32" t="b">
        <f>IF(LEFT(PARAMETER!C233,6)=$AE$51,TRUE,FALSE)</f>
        <v>0</v>
      </c>
      <c r="O228" s="33" t="str">
        <f t="shared" si="20"/>
        <v/>
      </c>
      <c r="P228" s="33" t="str">
        <f t="shared" si="21"/>
        <v/>
      </c>
      <c r="Q228" s="33" t="str">
        <f t="shared" si="19"/>
        <v/>
      </c>
      <c r="R228" s="101"/>
      <c r="S228" s="32" t="str">
        <f>IF(M228="","",PARAMETER!C233&amp;": "&amp;PARAMETER!E233&amp;" ("&amp;PARAMETER!D233&amp;")")</f>
        <v>DIN EN ISO 17294-2: 2024-12 (E 29)</v>
      </c>
      <c r="T228" s="32" t="str">
        <f>IF(R228&lt;&gt;"",R228,IF(N228,LEFT(PARAMETER!C233,9)&amp;"-"&amp;PARAMETER!D233&amp;Q228&amp;": "&amp;'DAkkS Transfer'!M228,S228))</f>
        <v>DIN EN ISO 17294-2: 2024-12 (E 29)</v>
      </c>
      <c r="U228" s="33" t="str">
        <f>IF(H228="","",MAX(U$9:U227)+1)</f>
        <v/>
      </c>
      <c r="V228" s="32" t="str">
        <f>IF(G228=PARAMETER!Q$9,PARAMETER!B233&amp;" - "&amp;AD$62,"")</f>
        <v/>
      </c>
      <c r="W228" s="32" t="str">
        <f>IF(H228="x",PARAMETER!B233,W227)</f>
        <v>2. Anionen, Kationen und Elemente</v>
      </c>
      <c r="X228" s="33" t="b">
        <f>ISNUMBER(PARAMETER!K233)</f>
        <v>0</v>
      </c>
    </row>
    <row r="229" spans="1:33" s="26" customFormat="1" ht="15.75" customHeight="1" x14ac:dyDescent="0.25">
      <c r="A229" s="77">
        <v>220</v>
      </c>
      <c r="B229" s="34" t="str">
        <f>IF(H229="S",V229,IF(H229="","",IF(PARAMETER!B234='DAkkS Transfer'!W228,"",'DAkkS Transfer'!W229)))</f>
        <v/>
      </c>
      <c r="C229" s="35" t="str">
        <f t="shared" si="22"/>
        <v>DIN 38406-E 33: 2000-06</v>
      </c>
      <c r="D229" s="29" t="str">
        <f>IF(PARAMETER!F234="","",PARAMETER!F234)</f>
        <v/>
      </c>
      <c r="E229" s="29" t="str">
        <f>IF(PARAMETER!G234="","",PARAMETER!G234)</f>
        <v/>
      </c>
      <c r="F229" s="36" t="str">
        <f>IF(PARAMETER!H234="","",PARAMETER!H234)</f>
        <v/>
      </c>
      <c r="G229" s="28" t="str">
        <f>IF(PARAMETER!I234="","",PARAMETER!I234)</f>
        <v/>
      </c>
      <c r="H229" s="29" t="str">
        <f>IF(PARAMETER!J234="","",PARAMETER!J234)</f>
        <v/>
      </c>
      <c r="M229" s="32" t="str">
        <f>IF(PARAMETER!E234="","",PARAMETER!E234)</f>
        <v>2000-06</v>
      </c>
      <c r="N229" s="32" t="b">
        <f>IF(LEFT(PARAMETER!C234,6)=$AE$51,TRUE,FALSE)</f>
        <v>1</v>
      </c>
      <c r="O229" s="33">
        <f t="shared" si="20"/>
        <v>19</v>
      </c>
      <c r="P229" s="33">
        <f t="shared" si="21"/>
        <v>13</v>
      </c>
      <c r="Q229" s="33" t="str">
        <f t="shared" si="19"/>
        <v/>
      </c>
      <c r="R229" s="101"/>
      <c r="S229" s="32" t="str">
        <f>IF(M229="","",PARAMETER!C234&amp;": "&amp;PARAMETER!E234&amp;" ("&amp;PARAMETER!D234&amp;")")</f>
        <v>DIN 38406-33: 2000-06 (E 33)</v>
      </c>
      <c r="T229" s="32" t="str">
        <f>IF(R229&lt;&gt;"",R229,IF(N229,LEFT(PARAMETER!C234,9)&amp;"-"&amp;PARAMETER!D234&amp;Q229&amp;": "&amp;'DAkkS Transfer'!M229,S229))</f>
        <v>DIN 38406-E 33: 2000-06</v>
      </c>
      <c r="U229" s="33" t="str">
        <f>IF(H229="","",MAX(U$9:U228)+1)</f>
        <v/>
      </c>
      <c r="V229" s="32" t="str">
        <f>IF(G229=PARAMETER!Q$9,PARAMETER!B234&amp;" - "&amp;AD$62,"")</f>
        <v/>
      </c>
      <c r="W229" s="32" t="str">
        <f>IF(H229="x",PARAMETER!B234,W228)</f>
        <v>2. Anionen, Kationen und Elemente</v>
      </c>
      <c r="X229" s="33" t="b">
        <f>ISNUMBER(PARAMETER!K234)</f>
        <v>0</v>
      </c>
      <c r="AD229" s="39"/>
      <c r="AE229" s="39"/>
      <c r="AF229" s="39"/>
      <c r="AG229" s="39"/>
    </row>
    <row r="230" spans="1:33" s="26" customFormat="1" ht="15.75" customHeight="1" x14ac:dyDescent="0.25">
      <c r="A230" s="77">
        <v>221</v>
      </c>
      <c r="B230" s="34" t="str">
        <f>IF(H230="S",V230,IF(H230="","",IF(PARAMETER!B235='DAkkS Transfer'!W229,"",'DAkkS Transfer'!W230)))</f>
        <v/>
      </c>
      <c r="C230" s="35" t="str">
        <f t="shared" si="22"/>
        <v>DIN EN ISO 14911: 1999-12 (E 34)</v>
      </c>
      <c r="D230" s="29" t="str">
        <f>IF(PARAMETER!F235="","",PARAMETER!F235)</f>
        <v/>
      </c>
      <c r="E230" s="29" t="str">
        <f>IF(PARAMETER!G235="","",PARAMETER!G235)</f>
        <v/>
      </c>
      <c r="F230" s="36" t="str">
        <f>IF(PARAMETER!H235="","",PARAMETER!H235)</f>
        <v/>
      </c>
      <c r="G230" s="28" t="str">
        <f>IF(PARAMETER!I235="","",PARAMETER!I235)</f>
        <v/>
      </c>
      <c r="H230" s="29" t="str">
        <f>IF(PARAMETER!J235="","",PARAMETER!J235)</f>
        <v/>
      </c>
      <c r="M230" s="32" t="str">
        <f>IF(PARAMETER!E235="","",PARAMETER!E235)</f>
        <v>1999-12</v>
      </c>
      <c r="N230" s="32" t="b">
        <f>IF(LEFT(PARAMETER!C235,6)=$AE$51,TRUE,FALSE)</f>
        <v>0</v>
      </c>
      <c r="O230" s="33" t="str">
        <f t="shared" si="20"/>
        <v/>
      </c>
      <c r="P230" s="33" t="str">
        <f t="shared" si="21"/>
        <v/>
      </c>
      <c r="Q230" s="33" t="str">
        <f t="shared" si="19"/>
        <v/>
      </c>
      <c r="R230" s="101"/>
      <c r="S230" s="32" t="str">
        <f>IF(M230="","",PARAMETER!C235&amp;": "&amp;PARAMETER!E235&amp;" ("&amp;PARAMETER!D235&amp;")")</f>
        <v>DIN EN ISO 14911: 1999-12 (E 34)</v>
      </c>
      <c r="T230" s="32" t="str">
        <f>IF(R230&lt;&gt;"",R230,IF(N230,LEFT(PARAMETER!C235,9)&amp;"-"&amp;PARAMETER!D235&amp;Q230&amp;": "&amp;'DAkkS Transfer'!M230,S230))</f>
        <v>DIN EN ISO 14911: 1999-12 (E 34)</v>
      </c>
      <c r="U230" s="33" t="str">
        <f>IF(H230="","",MAX(U$9:U229)+1)</f>
        <v/>
      </c>
      <c r="V230" s="32" t="str">
        <f>IF(G230=PARAMETER!Q$9,PARAMETER!B235&amp;" - "&amp;AD$62,"")</f>
        <v/>
      </c>
      <c r="W230" s="32" t="str">
        <f>IF(H230="x",PARAMETER!B235,W229)</f>
        <v>2. Anionen, Kationen und Elemente</v>
      </c>
      <c r="X230" s="33" t="b">
        <f>ISNUMBER(PARAMETER!K235)</f>
        <v>0</v>
      </c>
    </row>
    <row r="231" spans="1:33" s="26" customFormat="1" ht="15.75" customHeight="1" x14ac:dyDescent="0.25">
      <c r="A231" s="77">
        <v>222</v>
      </c>
      <c r="B231" s="34" t="str">
        <f>IF(H231="S",V231,IF(H231="","",IF(PARAMETER!B236='DAkkS Transfer'!W230,"",'DAkkS Transfer'!W231)))</f>
        <v/>
      </c>
      <c r="C231" s="35" t="str">
        <f t="shared" si="22"/>
        <v>DIN 38406-E 14: 1992-07</v>
      </c>
      <c r="D231" s="29" t="str">
        <f>IF(PARAMETER!F236="","",PARAMETER!F236)</f>
        <v/>
      </c>
      <c r="E231" s="29" t="str">
        <f>IF(PARAMETER!G236="","",PARAMETER!G236)</f>
        <v/>
      </c>
      <c r="F231" s="36" t="str">
        <f>IF(PARAMETER!H236="","",PARAMETER!H236)</f>
        <v/>
      </c>
      <c r="G231" s="28" t="str">
        <f>IF(PARAMETER!I236="","",PARAMETER!I236)</f>
        <v/>
      </c>
      <c r="H231" s="29" t="str">
        <f>IF(PARAMETER!J236="","",PARAMETER!J236)</f>
        <v/>
      </c>
      <c r="M231" s="32" t="str">
        <f>IF(PARAMETER!E236="","",PARAMETER!E236)</f>
        <v>1992-07</v>
      </c>
      <c r="N231" s="32" t="b">
        <f>IF(LEFT(PARAMETER!C236,6)=$AE$51,TRUE,FALSE)</f>
        <v>1</v>
      </c>
      <c r="O231" s="33">
        <f t="shared" si="20"/>
        <v>19</v>
      </c>
      <c r="P231" s="33">
        <f t="shared" si="21"/>
        <v>13</v>
      </c>
      <c r="Q231" s="33" t="str">
        <f t="shared" si="19"/>
        <v/>
      </c>
      <c r="R231" s="101"/>
      <c r="S231" s="32" t="str">
        <f>IF(M231="","",PARAMETER!C236&amp;": "&amp;PARAMETER!E236&amp;" ("&amp;PARAMETER!D236&amp;")")</f>
        <v>DIN 38406-14: 1992-07 (E 14)</v>
      </c>
      <c r="T231" s="32" t="str">
        <f>IF(R231&lt;&gt;"",R231,IF(N231,LEFT(PARAMETER!C236,9)&amp;"-"&amp;PARAMETER!D236&amp;Q231&amp;": "&amp;'DAkkS Transfer'!M231,S231))</f>
        <v>DIN 38406-E 14: 1992-07</v>
      </c>
      <c r="U231" s="33" t="str">
        <f>IF(H231="","",MAX(U$9:U230)+1)</f>
        <v/>
      </c>
      <c r="V231" s="32" t="str">
        <f>IF(G231=PARAMETER!Q$9,PARAMETER!B236&amp;" - "&amp;AD$62,"")</f>
        <v/>
      </c>
      <c r="W231" s="32" t="str">
        <f>IF(H231="x",PARAMETER!B236,W230)</f>
        <v>2. Anionen, Kationen und Elemente</v>
      </c>
      <c r="X231" s="33" t="b">
        <f>ISNUMBER(PARAMETER!K236)</f>
        <v>0</v>
      </c>
    </row>
    <row r="232" spans="1:33" s="26" customFormat="1" ht="15.75" customHeight="1" x14ac:dyDescent="0.25">
      <c r="A232" s="77">
        <v>223</v>
      </c>
      <c r="B232" s="34" t="str">
        <f>IF(H232="S",V232,IF(H232="","",IF(PARAMETER!B237='DAkkS Transfer'!W231,"",'DAkkS Transfer'!W232)))</f>
        <v/>
      </c>
      <c r="C232" s="35" t="str">
        <f t="shared" si="22"/>
        <v>DIN EN ISO 11885: 2009-09 (E 22)</v>
      </c>
      <c r="D232" s="29" t="str">
        <f>IF(PARAMETER!F237="","",PARAMETER!F237)</f>
        <v/>
      </c>
      <c r="E232" s="29" t="str">
        <f>IF(PARAMETER!G237="","",PARAMETER!G237)</f>
        <v/>
      </c>
      <c r="F232" s="36" t="str">
        <f>IF(PARAMETER!H237="","",PARAMETER!H237)</f>
        <v/>
      </c>
      <c r="G232" s="28" t="str">
        <f>IF(PARAMETER!I237="","",PARAMETER!I237)</f>
        <v/>
      </c>
      <c r="H232" s="29" t="str">
        <f>IF(PARAMETER!J237="","",PARAMETER!J237)</f>
        <v/>
      </c>
      <c r="M232" s="32" t="str">
        <f>IF(PARAMETER!E237="","",PARAMETER!E237)</f>
        <v>2009-09</v>
      </c>
      <c r="N232" s="32" t="b">
        <f>IF(LEFT(PARAMETER!C237,6)=$AE$51,TRUE,FALSE)</f>
        <v>0</v>
      </c>
      <c r="O232" s="33" t="str">
        <f t="shared" si="20"/>
        <v/>
      </c>
      <c r="P232" s="33" t="str">
        <f t="shared" si="21"/>
        <v/>
      </c>
      <c r="Q232" s="33" t="str">
        <f t="shared" si="19"/>
        <v/>
      </c>
      <c r="R232" s="101"/>
      <c r="S232" s="32" t="str">
        <f>IF(M232="","",PARAMETER!C237&amp;": "&amp;PARAMETER!E237&amp;" ("&amp;PARAMETER!D237&amp;")")</f>
        <v>DIN EN ISO 11885: 2009-09 (E 22)</v>
      </c>
      <c r="T232" s="32" t="str">
        <f>IF(R232&lt;&gt;"",R232,IF(N232,LEFT(PARAMETER!C237,9)&amp;"-"&amp;PARAMETER!D237&amp;Q232&amp;": "&amp;'DAkkS Transfer'!M232,S232))</f>
        <v>DIN EN ISO 11885: 2009-09 (E 22)</v>
      </c>
      <c r="U232" s="33" t="str">
        <f>IF(H232="","",MAX(U$9:U231)+1)</f>
        <v/>
      </c>
      <c r="V232" s="32" t="str">
        <f>IF(G232=PARAMETER!Q$9,PARAMETER!B237&amp;" - "&amp;AD$62,"")</f>
        <v/>
      </c>
      <c r="W232" s="32" t="str">
        <f>IF(H232="x",PARAMETER!B237,W231)</f>
        <v>2. Anionen, Kationen und Elemente</v>
      </c>
      <c r="X232" s="33" t="b">
        <f>ISNUMBER(PARAMETER!K237)</f>
        <v>0</v>
      </c>
    </row>
    <row r="233" spans="1:33" s="26" customFormat="1" ht="15.75" customHeight="1" x14ac:dyDescent="0.25">
      <c r="A233" s="77">
        <v>224</v>
      </c>
      <c r="B233" s="34" t="str">
        <f>IF(H233="S",V233,IF(H233="","",IF(PARAMETER!B238='DAkkS Transfer'!W232,"",'DAkkS Transfer'!W233)))</f>
        <v/>
      </c>
      <c r="C233" s="35" t="str">
        <f t="shared" si="22"/>
        <v>DIN EN ISO 17294-2: 2024-12 (E 29)</v>
      </c>
      <c r="D233" s="29" t="str">
        <f>IF(PARAMETER!F238="","",PARAMETER!F238)</f>
        <v/>
      </c>
      <c r="E233" s="29" t="str">
        <f>IF(PARAMETER!G238="","",PARAMETER!G238)</f>
        <v/>
      </c>
      <c r="F233" s="36" t="str">
        <f>IF(PARAMETER!H238="","",PARAMETER!H238)</f>
        <v/>
      </c>
      <c r="G233" s="28" t="str">
        <f>IF(PARAMETER!I238="","",PARAMETER!I238)</f>
        <v/>
      </c>
      <c r="H233" s="29" t="str">
        <f>IF(PARAMETER!J238="","",PARAMETER!J238)</f>
        <v/>
      </c>
      <c r="M233" s="32" t="str">
        <f>IF(PARAMETER!E238="","",PARAMETER!E238)</f>
        <v>2024-12</v>
      </c>
      <c r="N233" s="32" t="b">
        <f>IF(LEFT(PARAMETER!C238,6)=$AE$51,TRUE,FALSE)</f>
        <v>0</v>
      </c>
      <c r="O233" s="33" t="str">
        <f t="shared" si="20"/>
        <v/>
      </c>
      <c r="P233" s="33" t="str">
        <f t="shared" si="21"/>
        <v/>
      </c>
      <c r="Q233" s="33" t="str">
        <f t="shared" si="19"/>
        <v/>
      </c>
      <c r="R233" s="101"/>
      <c r="S233" s="32" t="str">
        <f>IF(M233="","",PARAMETER!C238&amp;": "&amp;PARAMETER!E238&amp;" ("&amp;PARAMETER!D238&amp;")")</f>
        <v>DIN EN ISO 17294-2: 2024-12 (E 29)</v>
      </c>
      <c r="T233" s="32" t="str">
        <f>IF(R233&lt;&gt;"",R233,IF(N233,LEFT(PARAMETER!C238,9)&amp;"-"&amp;PARAMETER!D238&amp;Q233&amp;": "&amp;'DAkkS Transfer'!M233,S233))</f>
        <v>DIN EN ISO 17294-2: 2024-12 (E 29)</v>
      </c>
      <c r="U233" s="33" t="str">
        <f>IF(H233="","",MAX(U$9:U232)+1)</f>
        <v/>
      </c>
      <c r="V233" s="32" t="str">
        <f>IF(G233=PARAMETER!Q$9,PARAMETER!B238&amp;" - "&amp;AD$62,"")</f>
        <v/>
      </c>
      <c r="W233" s="32" t="str">
        <f>IF(H233="x",PARAMETER!B238,W232)</f>
        <v>2. Anionen, Kationen und Elemente</v>
      </c>
      <c r="X233" s="33" t="b">
        <f>ISNUMBER(PARAMETER!K238)</f>
        <v>0</v>
      </c>
    </row>
    <row r="234" spans="1:33" s="26" customFormat="1" ht="15.75" customHeight="1" x14ac:dyDescent="0.25">
      <c r="A234" s="77">
        <v>225</v>
      </c>
      <c r="B234" s="34" t="str">
        <f>IF(H234="S",V234,IF(H234="","",IF(PARAMETER!B239='DAkkS Transfer'!W233,"",'DAkkS Transfer'!W234)))</f>
        <v/>
      </c>
      <c r="C234" s="35" t="str">
        <f t="shared" si="22"/>
        <v>DIN EN ISO 14911: 1999-12 (E 34)</v>
      </c>
      <c r="D234" s="29" t="str">
        <f>IF(PARAMETER!F239="","",PARAMETER!F239)</f>
        <v/>
      </c>
      <c r="E234" s="29" t="str">
        <f>IF(PARAMETER!G239="","",PARAMETER!G239)</f>
        <v/>
      </c>
      <c r="F234" s="36" t="str">
        <f>IF(PARAMETER!H239="","",PARAMETER!H239)</f>
        <v/>
      </c>
      <c r="G234" s="28" t="str">
        <f>IF(PARAMETER!I239="","",PARAMETER!I239)</f>
        <v/>
      </c>
      <c r="H234" s="29" t="str">
        <f>IF(PARAMETER!J239="","",PARAMETER!J239)</f>
        <v/>
      </c>
      <c r="M234" s="32" t="str">
        <f>IF(PARAMETER!E239="","",PARAMETER!E239)</f>
        <v>1999-12</v>
      </c>
      <c r="N234" s="32" t="b">
        <f>IF(LEFT(PARAMETER!C239,6)=$AE$51,TRUE,FALSE)</f>
        <v>0</v>
      </c>
      <c r="O234" s="33" t="str">
        <f t="shared" si="20"/>
        <v/>
      </c>
      <c r="P234" s="33" t="str">
        <f t="shared" si="21"/>
        <v/>
      </c>
      <c r="Q234" s="33" t="str">
        <f t="shared" si="19"/>
        <v/>
      </c>
      <c r="R234" s="101"/>
      <c r="S234" s="32" t="str">
        <f>IF(M234="","",PARAMETER!C239&amp;": "&amp;PARAMETER!E239&amp;" ("&amp;PARAMETER!D239&amp;")")</f>
        <v>DIN EN ISO 14911: 1999-12 (E 34)</v>
      </c>
      <c r="T234" s="32" t="str">
        <f>IF(R234&lt;&gt;"",R234,IF(N234,LEFT(PARAMETER!C239,9)&amp;"-"&amp;PARAMETER!D239&amp;Q234&amp;": "&amp;'DAkkS Transfer'!M234,S234))</f>
        <v>DIN EN ISO 14911: 1999-12 (E 34)</v>
      </c>
      <c r="U234" s="33" t="str">
        <f>IF(H234="","",MAX(U$9:U233)+1)</f>
        <v/>
      </c>
      <c r="V234" s="32" t="str">
        <f>IF(G234=PARAMETER!Q$9,PARAMETER!B239&amp;" - "&amp;AD$62,"")</f>
        <v/>
      </c>
      <c r="W234" s="32" t="str">
        <f>IF(H234="x",PARAMETER!B239,W233)</f>
        <v>2. Anionen, Kationen und Elemente</v>
      </c>
      <c r="X234" s="33" t="b">
        <f>ISNUMBER(PARAMETER!K239)</f>
        <v>0</v>
      </c>
    </row>
    <row r="235" spans="1:33" s="26" customFormat="1" ht="15.75" customHeight="1" x14ac:dyDescent="0.25">
      <c r="A235" s="77">
        <v>226</v>
      </c>
      <c r="B235" s="34" t="str">
        <f>IF(H235="S",V235,IF(H235="","",IF(PARAMETER!B240='DAkkS Transfer'!W234,"",'DAkkS Transfer'!W235)))</f>
        <v/>
      </c>
      <c r="C235" s="35" t="str">
        <f t="shared" si="22"/>
        <v>DIN EN ISO 6878: 2004-09 (D 11)</v>
      </c>
      <c r="D235" s="29" t="str">
        <f>IF(PARAMETER!F240="","",PARAMETER!F240)</f>
        <v/>
      </c>
      <c r="E235" s="29" t="str">
        <f>IF(PARAMETER!G240="","",PARAMETER!G240)</f>
        <v/>
      </c>
      <c r="F235" s="36" t="str">
        <f>IF(PARAMETER!H240="","",PARAMETER!H240)</f>
        <v/>
      </c>
      <c r="G235" s="28" t="str">
        <f>IF(PARAMETER!I240="","",PARAMETER!I240)</f>
        <v/>
      </c>
      <c r="H235" s="29" t="str">
        <f>IF(PARAMETER!J240="","",PARAMETER!J240)</f>
        <v/>
      </c>
      <c r="M235" s="32" t="str">
        <f>IF(PARAMETER!E240="","",PARAMETER!E240)</f>
        <v>2004-09</v>
      </c>
      <c r="N235" s="32" t="b">
        <f>IF(LEFT(PARAMETER!C240,6)=$AE$51,TRUE,FALSE)</f>
        <v>0</v>
      </c>
      <c r="O235" s="33" t="str">
        <f t="shared" si="20"/>
        <v/>
      </c>
      <c r="P235" s="33" t="str">
        <f t="shared" si="21"/>
        <v/>
      </c>
      <c r="Q235" s="33" t="str">
        <f t="shared" si="19"/>
        <v/>
      </c>
      <c r="R235" s="101"/>
      <c r="S235" s="32" t="str">
        <f>IF(M235="","",PARAMETER!C240&amp;": "&amp;PARAMETER!E240&amp;" ("&amp;PARAMETER!D240&amp;")")</f>
        <v>DIN EN ISO 6878: 2004-09 (D 11)</v>
      </c>
      <c r="T235" s="32" t="str">
        <f>IF(R235&lt;&gt;"",R235,IF(N235,LEFT(PARAMETER!C240,9)&amp;"-"&amp;PARAMETER!D240&amp;Q235&amp;": "&amp;'DAkkS Transfer'!M235,S235))</f>
        <v>DIN EN ISO 6878: 2004-09 (D 11)</v>
      </c>
      <c r="U235" s="33" t="str">
        <f>IF(H235="","",MAX(U$9:U234)+1)</f>
        <v/>
      </c>
      <c r="V235" s="32" t="str">
        <f>IF(G235=PARAMETER!Q$9,PARAMETER!B240&amp;" - "&amp;AD$62,"")</f>
        <v/>
      </c>
      <c r="W235" s="32" t="str">
        <f>IF(H235="x",PARAMETER!B240,W234)</f>
        <v>2. Anionen, Kationen und Elemente</v>
      </c>
      <c r="X235" s="33" t="b">
        <f>ISNUMBER(PARAMETER!K240)</f>
        <v>0</v>
      </c>
    </row>
    <row r="236" spans="1:33" s="26" customFormat="1" ht="15.75" customHeight="1" x14ac:dyDescent="0.25">
      <c r="A236" s="77">
        <v>227</v>
      </c>
      <c r="B236" s="34" t="str">
        <f>IF(H236="S",V236,IF(H236="","",IF(PARAMETER!B241='DAkkS Transfer'!W235,"",'DAkkS Transfer'!W236)))</f>
        <v/>
      </c>
      <c r="C236" s="35" t="str">
        <f t="shared" si="22"/>
        <v>DIN EN ISO 10304-1: 2009-07 (D 20)</v>
      </c>
      <c r="D236" s="29" t="str">
        <f>IF(PARAMETER!F241="","",PARAMETER!F241)</f>
        <v/>
      </c>
      <c r="E236" s="29" t="str">
        <f>IF(PARAMETER!G241="","",PARAMETER!G241)</f>
        <v/>
      </c>
      <c r="F236" s="36" t="str">
        <f>IF(PARAMETER!H241="","",PARAMETER!H241)</f>
        <v/>
      </c>
      <c r="G236" s="28" t="str">
        <f>IF(PARAMETER!I241="","",PARAMETER!I241)</f>
        <v/>
      </c>
      <c r="H236" s="29" t="str">
        <f>IF(PARAMETER!J241="","",PARAMETER!J241)</f>
        <v/>
      </c>
      <c r="M236" s="32" t="str">
        <f>IF(PARAMETER!E241="","",PARAMETER!E241)</f>
        <v>2009-07</v>
      </c>
      <c r="N236" s="32" t="b">
        <f>IF(LEFT(PARAMETER!C241,6)=$AE$51,TRUE,FALSE)</f>
        <v>0</v>
      </c>
      <c r="O236" s="33" t="str">
        <f t="shared" si="20"/>
        <v/>
      </c>
      <c r="P236" s="33" t="str">
        <f t="shared" si="21"/>
        <v/>
      </c>
      <c r="Q236" s="33" t="str">
        <f t="shared" si="19"/>
        <v/>
      </c>
      <c r="R236" s="101"/>
      <c r="S236" s="32" t="str">
        <f>IF(M236="","",PARAMETER!C241&amp;": "&amp;PARAMETER!E241&amp;" ("&amp;PARAMETER!D241&amp;")")</f>
        <v>DIN EN ISO 10304-1: 2009-07 (D 20)</v>
      </c>
      <c r="T236" s="32" t="str">
        <f>IF(R236&lt;&gt;"",R236,IF(N236,LEFT(PARAMETER!C241,9)&amp;"-"&amp;PARAMETER!D241&amp;Q236&amp;": "&amp;'DAkkS Transfer'!M236,S236))</f>
        <v>DIN EN ISO 10304-1: 2009-07 (D 20)</v>
      </c>
      <c r="U236" s="33" t="str">
        <f>IF(H236="","",MAX(U$9:U235)+1)</f>
        <v/>
      </c>
      <c r="V236" s="32" t="str">
        <f>IF(G236=PARAMETER!Q$9,PARAMETER!B241&amp;" - "&amp;AD$62,"")</f>
        <v/>
      </c>
      <c r="W236" s="32" t="str">
        <f>IF(H236="x",PARAMETER!B241,W235)</f>
        <v>2. Anionen, Kationen und Elemente</v>
      </c>
      <c r="X236" s="33" t="b">
        <f>ISNUMBER(PARAMETER!K241)</f>
        <v>0</v>
      </c>
    </row>
    <row r="237" spans="1:33" s="26" customFormat="1" ht="15.75" customHeight="1" x14ac:dyDescent="0.25">
      <c r="A237" s="77">
        <v>228</v>
      </c>
      <c r="B237" s="34" t="str">
        <f>IF(H237="S",V237,IF(H237="","",IF(PARAMETER!B242='DAkkS Transfer'!W236,"",'DAkkS Transfer'!W237)))</f>
        <v/>
      </c>
      <c r="C237" s="35" t="str">
        <f t="shared" si="22"/>
        <v>DIN EN ISO 15681-1: 2005-05 (D 45)</v>
      </c>
      <c r="D237" s="29" t="str">
        <f>IF(PARAMETER!F242="","",PARAMETER!F242)</f>
        <v/>
      </c>
      <c r="E237" s="29" t="str">
        <f>IF(PARAMETER!G242="","",PARAMETER!G242)</f>
        <v/>
      </c>
      <c r="F237" s="36" t="str">
        <f>IF(PARAMETER!H242="","",PARAMETER!H242)</f>
        <v/>
      </c>
      <c r="G237" s="28" t="str">
        <f>IF(PARAMETER!I242="","",PARAMETER!I242)</f>
        <v/>
      </c>
      <c r="H237" s="29" t="str">
        <f>IF(PARAMETER!J242="","",PARAMETER!J242)</f>
        <v/>
      </c>
      <c r="M237" s="32" t="str">
        <f>IF(PARAMETER!E242="","",PARAMETER!E242)</f>
        <v>2005-05</v>
      </c>
      <c r="N237" s="32" t="b">
        <f>IF(LEFT(PARAMETER!C242,6)=$AE$51,TRUE,FALSE)</f>
        <v>0</v>
      </c>
      <c r="O237" s="33" t="str">
        <f t="shared" si="20"/>
        <v/>
      </c>
      <c r="P237" s="33" t="str">
        <f t="shared" si="21"/>
        <v/>
      </c>
      <c r="Q237" s="33" t="str">
        <f t="shared" si="19"/>
        <v/>
      </c>
      <c r="R237" s="101"/>
      <c r="S237" s="32" t="str">
        <f>IF(M237="","",PARAMETER!C242&amp;": "&amp;PARAMETER!E242&amp;" ("&amp;PARAMETER!D242&amp;")")</f>
        <v>DIN EN ISO 15681-1: 2005-05 (D 45)</v>
      </c>
      <c r="T237" s="32" t="str">
        <f>IF(R237&lt;&gt;"",R237,IF(N237,LEFT(PARAMETER!C242,9)&amp;"-"&amp;PARAMETER!D242&amp;Q237&amp;": "&amp;'DAkkS Transfer'!M237,S237))</f>
        <v>DIN EN ISO 15681-1: 2005-05 (D 45)</v>
      </c>
      <c r="U237" s="33" t="str">
        <f>IF(H237="","",MAX(U$9:U236)+1)</f>
        <v/>
      </c>
      <c r="V237" s="32" t="str">
        <f>IF(G237=PARAMETER!Q$9,PARAMETER!B242&amp;" - "&amp;AD$62,"")</f>
        <v/>
      </c>
      <c r="W237" s="32" t="str">
        <f>IF(H237="x",PARAMETER!B242,W236)</f>
        <v>2. Anionen, Kationen und Elemente</v>
      </c>
      <c r="X237" s="33" t="b">
        <f>ISNUMBER(PARAMETER!K242)</f>
        <v>0</v>
      </c>
    </row>
    <row r="238" spans="1:33" s="26" customFormat="1" ht="15.75" customHeight="1" x14ac:dyDescent="0.25">
      <c r="A238" s="77">
        <v>229</v>
      </c>
      <c r="B238" s="34" t="str">
        <f>IF(H238="S",V238,IF(H238="","",IF(PARAMETER!B243='DAkkS Transfer'!W237,"",'DAkkS Transfer'!W238)))</f>
        <v/>
      </c>
      <c r="C238" s="35" t="str">
        <f t="shared" si="22"/>
        <v>DIN EN ISO 15681-2: 2019-05 (D 46)</v>
      </c>
      <c r="D238" s="29" t="str">
        <f>IF(PARAMETER!F243="","",PARAMETER!F243)</f>
        <v/>
      </c>
      <c r="E238" s="29" t="str">
        <f>IF(PARAMETER!G243="","",PARAMETER!G243)</f>
        <v/>
      </c>
      <c r="F238" s="36" t="str">
        <f>IF(PARAMETER!H243="","",PARAMETER!H243)</f>
        <v/>
      </c>
      <c r="G238" s="28" t="str">
        <f>IF(PARAMETER!I243="","",PARAMETER!I243)</f>
        <v/>
      </c>
      <c r="H238" s="29" t="str">
        <f>IF(PARAMETER!J243="","",PARAMETER!J243)</f>
        <v/>
      </c>
      <c r="M238" s="32" t="str">
        <f>IF(PARAMETER!E243="","",PARAMETER!E243)</f>
        <v>2019-05</v>
      </c>
      <c r="N238" s="32" t="b">
        <f>IF(LEFT(PARAMETER!C243,6)=$AE$51,TRUE,FALSE)</f>
        <v>0</v>
      </c>
      <c r="O238" s="33" t="str">
        <f t="shared" si="20"/>
        <v/>
      </c>
      <c r="P238" s="33" t="str">
        <f t="shared" si="21"/>
        <v/>
      </c>
      <c r="Q238" s="33" t="str">
        <f t="shared" si="19"/>
        <v/>
      </c>
      <c r="R238" s="101"/>
      <c r="S238" s="32" t="str">
        <f>IF(M238="","",PARAMETER!C243&amp;": "&amp;PARAMETER!E243&amp;" ("&amp;PARAMETER!D243&amp;")")</f>
        <v>DIN EN ISO 15681-2: 2019-05 (D 46)</v>
      </c>
      <c r="T238" s="32" t="str">
        <f>IF(R238&lt;&gt;"",R238,IF(N238,LEFT(PARAMETER!C243,9)&amp;"-"&amp;PARAMETER!D243&amp;Q238&amp;": "&amp;'DAkkS Transfer'!M238,S238))</f>
        <v>DIN EN ISO 15681-2: 2019-05 (D 46)</v>
      </c>
      <c r="U238" s="33" t="str">
        <f>IF(H238="","",MAX(U$9:U237)+1)</f>
        <v/>
      </c>
      <c r="V238" s="32" t="str">
        <f>IF(G238=PARAMETER!Q$9,PARAMETER!B243&amp;" - "&amp;AD$62,"")</f>
        <v/>
      </c>
      <c r="W238" s="32" t="str">
        <f>IF(H238="x",PARAMETER!B243,W237)</f>
        <v>2. Anionen, Kationen und Elemente</v>
      </c>
      <c r="X238" s="33" t="b">
        <f>ISNUMBER(PARAMETER!K243)</f>
        <v>0</v>
      </c>
    </row>
    <row r="239" spans="1:33" s="26" customFormat="1" ht="15.75" customHeight="1" x14ac:dyDescent="0.25">
      <c r="A239" s="77">
        <v>230</v>
      </c>
      <c r="B239" s="34" t="str">
        <f>IF(H239="S",V239,IF(H239="","",IF(PARAMETER!B244='DAkkS Transfer'!W238,"",'DAkkS Transfer'!W239)))</f>
        <v/>
      </c>
      <c r="C239" s="35" t="str">
        <f t="shared" si="22"/>
        <v>DIN EN ISO 15923-1: 2024-12 (D 49)</v>
      </c>
      <c r="D239" s="29" t="str">
        <f>IF(PARAMETER!F244="","",PARAMETER!F244)</f>
        <v/>
      </c>
      <c r="E239" s="29" t="str">
        <f>IF(PARAMETER!G244="","",PARAMETER!G244)</f>
        <v/>
      </c>
      <c r="F239" s="36" t="str">
        <f>IF(PARAMETER!H244="","",PARAMETER!H244)</f>
        <v/>
      </c>
      <c r="G239" s="28" t="str">
        <f>IF(PARAMETER!I244="","",PARAMETER!I244)</f>
        <v/>
      </c>
      <c r="H239" s="29" t="str">
        <f>IF(PARAMETER!J244="","",PARAMETER!J244)</f>
        <v/>
      </c>
      <c r="M239" s="32" t="str">
        <f>IF(PARAMETER!E244="","",PARAMETER!E244)</f>
        <v>2024-12</v>
      </c>
      <c r="N239" s="32" t="b">
        <f>IF(LEFT(PARAMETER!C244,6)=$AE$51,TRUE,FALSE)</f>
        <v>0</v>
      </c>
      <c r="O239" s="33" t="str">
        <f t="shared" si="20"/>
        <v/>
      </c>
      <c r="P239" s="33" t="str">
        <f t="shared" si="21"/>
        <v/>
      </c>
      <c r="Q239" s="33" t="str">
        <f t="shared" si="19"/>
        <v/>
      </c>
      <c r="R239" s="101"/>
      <c r="S239" s="32" t="str">
        <f>IF(M239="","",PARAMETER!C244&amp;": "&amp;PARAMETER!E244&amp;" ("&amp;PARAMETER!D244&amp;")")</f>
        <v>DIN EN ISO 15923-1: 2024-12 (D 49)</v>
      </c>
      <c r="T239" s="32" t="str">
        <f>IF(R239&lt;&gt;"",R239,IF(N239,LEFT(PARAMETER!C244,9)&amp;"-"&amp;PARAMETER!D244&amp;Q239&amp;": "&amp;'DAkkS Transfer'!M239,S239))</f>
        <v>DIN EN ISO 15923-1: 2024-12 (D 49)</v>
      </c>
      <c r="U239" s="33" t="str">
        <f>IF(H239="","",MAX(U$9:U238)+1)</f>
        <v/>
      </c>
      <c r="V239" s="32" t="str">
        <f>IF(G239=PARAMETER!Q$9,PARAMETER!B244&amp;" - "&amp;AD$62,"")</f>
        <v/>
      </c>
      <c r="W239" s="32" t="str">
        <f>IF(H239="x",PARAMETER!B244,W238)</f>
        <v>2. Anionen, Kationen und Elemente</v>
      </c>
      <c r="X239" s="33" t="b">
        <f>ISNUMBER(PARAMETER!K244)</f>
        <v>0</v>
      </c>
    </row>
    <row r="240" spans="1:33" s="26" customFormat="1" ht="15.75" customHeight="1" x14ac:dyDescent="0.25">
      <c r="A240" s="77">
        <v>231</v>
      </c>
      <c r="B240" s="34" t="str">
        <f>IF(H240="S",V240,IF(H240="","",IF(PARAMETER!B245='DAkkS Transfer'!W239,"",'DAkkS Transfer'!W240)))</f>
        <v/>
      </c>
      <c r="C240" s="35" t="str">
        <f t="shared" si="22"/>
        <v/>
      </c>
      <c r="D240" s="29" t="str">
        <f>IF(PARAMETER!F245="","",PARAMETER!F245)</f>
        <v/>
      </c>
      <c r="E240" s="29" t="str">
        <f>IF(PARAMETER!G245="","",PARAMETER!G245)</f>
        <v/>
      </c>
      <c r="F240" s="36" t="str">
        <f>IF(PARAMETER!H245="","",PARAMETER!H245)</f>
        <v/>
      </c>
      <c r="G240" s="28" t="str">
        <f>IF(PARAMETER!I245="","",PARAMETER!I245)</f>
        <v/>
      </c>
      <c r="H240" s="29" t="str">
        <f>IF(PARAMETER!J245="","",PARAMETER!J245)</f>
        <v/>
      </c>
      <c r="M240" s="32" t="str">
        <f>IF(PARAMETER!E245="","",PARAMETER!E245)</f>
        <v/>
      </c>
      <c r="N240" s="32" t="b">
        <f>IF(LEFT(PARAMETER!C245,6)=$AE$51,TRUE,FALSE)</f>
        <v>0</v>
      </c>
      <c r="O240" s="33" t="str">
        <f t="shared" si="20"/>
        <v/>
      </c>
      <c r="P240" s="33" t="str">
        <f t="shared" si="21"/>
        <v/>
      </c>
      <c r="Q240" s="33" t="str">
        <f t="shared" si="19"/>
        <v/>
      </c>
      <c r="R240" s="32"/>
      <c r="S240" s="32" t="str">
        <f>IF(M240="","",PARAMETER!C245&amp;": "&amp;PARAMETER!E245&amp;" ("&amp;PARAMETER!D245&amp;")")</f>
        <v/>
      </c>
      <c r="T240" s="32" t="str">
        <f>IF(R240&lt;&gt;"",R240,IF(N240,LEFT(PARAMETER!C245,9)&amp;"-"&amp;PARAMETER!D245&amp;Q240&amp;": "&amp;'DAkkS Transfer'!M240,S240))</f>
        <v/>
      </c>
      <c r="U240" s="33" t="str">
        <f>IF(H240="","",MAX(U$9:U239)+1)</f>
        <v/>
      </c>
      <c r="V240" s="32" t="str">
        <f>IF(G240=PARAMETER!Q$9,PARAMETER!B245&amp;" - "&amp;AD$62,"")</f>
        <v/>
      </c>
      <c r="W240" s="32" t="str">
        <f>IF(H240="x",PARAMETER!B245,W239)</f>
        <v>2. Anionen, Kationen und Elemente</v>
      </c>
      <c r="X240" s="33" t="b">
        <f>ISNUMBER(PARAMETER!K245)</f>
        <v>0</v>
      </c>
    </row>
    <row r="241" spans="1:24" s="26" customFormat="1" ht="15.75" customHeight="1" x14ac:dyDescent="0.25">
      <c r="A241" s="77">
        <v>232</v>
      </c>
      <c r="B241" s="34" t="str">
        <f>IF(H241="S",V241,IF(H241="","",IF(PARAMETER!B246='DAkkS Transfer'!W240,"",'DAkkS Transfer'!W241)))</f>
        <v/>
      </c>
      <c r="C241" s="35" t="str">
        <f t="shared" si="22"/>
        <v/>
      </c>
      <c r="D241" s="29" t="str">
        <f>IF(PARAMETER!F246="","",PARAMETER!F246)</f>
        <v/>
      </c>
      <c r="E241" s="29" t="str">
        <f>IF(PARAMETER!G246="","",PARAMETER!G246)</f>
        <v/>
      </c>
      <c r="F241" s="36" t="str">
        <f>IF(PARAMETER!H246="","",PARAMETER!H246)</f>
        <v/>
      </c>
      <c r="G241" s="28" t="str">
        <f>IF(PARAMETER!I246="","",PARAMETER!I246)</f>
        <v/>
      </c>
      <c r="H241" s="29" t="str">
        <f>IF(PARAMETER!J246="","",PARAMETER!J246)</f>
        <v/>
      </c>
      <c r="M241" s="32" t="str">
        <f>IF(PARAMETER!E246="","",PARAMETER!E246)</f>
        <v/>
      </c>
      <c r="N241" s="32" t="b">
        <f>IF(LEFT(PARAMETER!C246,6)=$AE$51,TRUE,FALSE)</f>
        <v>0</v>
      </c>
      <c r="O241" s="33" t="str">
        <f t="shared" si="20"/>
        <v/>
      </c>
      <c r="P241" s="33" t="str">
        <f t="shared" si="21"/>
        <v/>
      </c>
      <c r="Q241" s="33" t="str">
        <f t="shared" si="19"/>
        <v/>
      </c>
      <c r="R241" s="32"/>
      <c r="S241" s="32" t="str">
        <f>IF(M241="","",PARAMETER!C246&amp;": "&amp;PARAMETER!E246&amp;" ("&amp;PARAMETER!D246&amp;")")</f>
        <v/>
      </c>
      <c r="T241" s="32" t="str">
        <f>IF(R241&lt;&gt;"",R241,IF(N241,LEFT(PARAMETER!C246,9)&amp;"-"&amp;PARAMETER!D246&amp;Q241&amp;": "&amp;'DAkkS Transfer'!M241,S241))</f>
        <v/>
      </c>
      <c r="U241" s="33" t="str">
        <f>IF(H241="","",MAX(U$9:U240)+1)</f>
        <v/>
      </c>
      <c r="V241" s="32" t="str">
        <f>IF(G241=PARAMETER!Q$9,PARAMETER!B246&amp;" - "&amp;AD$62,"")</f>
        <v/>
      </c>
      <c r="W241" s="32" t="str">
        <f>IF(H241="x",PARAMETER!B246,W240)</f>
        <v>2. Anionen, Kationen und Elemente</v>
      </c>
      <c r="X241" s="33" t="b">
        <f>ISNUMBER(PARAMETER!K246)</f>
        <v>0</v>
      </c>
    </row>
    <row r="242" spans="1:24" s="26" customFormat="1" ht="15.75" customHeight="1" x14ac:dyDescent="0.25">
      <c r="A242" s="77">
        <v>233</v>
      </c>
      <c r="B242" s="34" t="str">
        <f>IF(H242="S",V242,IF(H242="","",IF(PARAMETER!B247='DAkkS Transfer'!W241,"",'DAkkS Transfer'!W242)))</f>
        <v/>
      </c>
      <c r="C242" s="35" t="str">
        <f t="shared" si="22"/>
        <v/>
      </c>
      <c r="D242" s="29" t="str">
        <f>IF(PARAMETER!F247="","",PARAMETER!F247)</f>
        <v/>
      </c>
      <c r="E242" s="29" t="str">
        <f>IF(PARAMETER!G247="","",PARAMETER!G247)</f>
        <v/>
      </c>
      <c r="F242" s="36" t="str">
        <f>IF(PARAMETER!H247="","",PARAMETER!H247)</f>
        <v/>
      </c>
      <c r="G242" s="28" t="str">
        <f>IF(PARAMETER!I247="","",PARAMETER!I247)</f>
        <v/>
      </c>
      <c r="H242" s="29" t="str">
        <f>IF(PARAMETER!J247="","",PARAMETER!J247)</f>
        <v/>
      </c>
      <c r="M242" s="32" t="str">
        <f>IF(PARAMETER!E247="","",PARAMETER!E247)</f>
        <v/>
      </c>
      <c r="N242" s="32" t="b">
        <f>IF(LEFT(PARAMETER!C247,6)=$AE$51,TRUE,FALSE)</f>
        <v>0</v>
      </c>
      <c r="O242" s="33" t="str">
        <f t="shared" si="20"/>
        <v/>
      </c>
      <c r="P242" s="33" t="str">
        <f t="shared" si="21"/>
        <v/>
      </c>
      <c r="Q242" s="33" t="str">
        <f t="shared" si="19"/>
        <v/>
      </c>
      <c r="R242" s="32"/>
      <c r="S242" s="32" t="str">
        <f>IF(M242="","",PARAMETER!C247&amp;": "&amp;PARAMETER!E247&amp;" ("&amp;PARAMETER!D247&amp;")")</f>
        <v/>
      </c>
      <c r="T242" s="32" t="str">
        <f>IF(R242&lt;&gt;"",R242,IF(N242,LEFT(PARAMETER!C247,9)&amp;"-"&amp;PARAMETER!D247&amp;Q242&amp;": "&amp;'DAkkS Transfer'!M242,S242))</f>
        <v/>
      </c>
      <c r="U242" s="33" t="str">
        <f>IF(H242="","",MAX(U$9:U241)+1)</f>
        <v/>
      </c>
      <c r="V242" s="32" t="str">
        <f>IF(G242=PARAMETER!Q$9,PARAMETER!B247&amp;" - "&amp;AD$62,"")</f>
        <v/>
      </c>
      <c r="W242" s="32" t="str">
        <f>IF(H242="x",PARAMETER!B247,W241)</f>
        <v>2. Anionen, Kationen und Elemente</v>
      </c>
      <c r="X242" s="33" t="b">
        <f>ISNUMBER(PARAMETER!K247)</f>
        <v>0</v>
      </c>
    </row>
    <row r="243" spans="1:24" s="26" customFormat="1" ht="15.75" customHeight="1" x14ac:dyDescent="0.25">
      <c r="A243" s="77">
        <v>234</v>
      </c>
      <c r="B243" s="34" t="str">
        <f>IF(H243="S",V243,IF(H243="","",IF(PARAMETER!B248='DAkkS Transfer'!W242,"",'DAkkS Transfer'!W243)))</f>
        <v/>
      </c>
      <c r="C243" s="35" t="str">
        <f t="shared" si="22"/>
        <v/>
      </c>
      <c r="D243" s="29" t="str">
        <f>IF(PARAMETER!F248="","",PARAMETER!F248)</f>
        <v/>
      </c>
      <c r="E243" s="29" t="str">
        <f>IF(PARAMETER!G248="","",PARAMETER!G248)</f>
        <v/>
      </c>
      <c r="F243" s="36" t="str">
        <f>IF(PARAMETER!H248="","",PARAMETER!H248)</f>
        <v/>
      </c>
      <c r="G243" s="28" t="str">
        <f>IF(PARAMETER!I248="","",PARAMETER!I248)</f>
        <v/>
      </c>
      <c r="H243" s="29" t="str">
        <f>IF(PARAMETER!J248="","",PARAMETER!J248)</f>
        <v/>
      </c>
      <c r="M243" s="32" t="str">
        <f>IF(PARAMETER!E248="","",PARAMETER!E248)</f>
        <v/>
      </c>
      <c r="N243" s="32" t="b">
        <f>IF(LEFT(PARAMETER!C248,6)=$AE$51,TRUE,FALSE)</f>
        <v>0</v>
      </c>
      <c r="O243" s="33" t="str">
        <f t="shared" si="20"/>
        <v/>
      </c>
      <c r="P243" s="33" t="str">
        <f t="shared" si="21"/>
        <v/>
      </c>
      <c r="Q243" s="33" t="str">
        <f t="shared" si="19"/>
        <v/>
      </c>
      <c r="R243" s="32"/>
      <c r="S243" s="32" t="str">
        <f>IF(M243="","",PARAMETER!C248&amp;": "&amp;PARAMETER!E248&amp;" ("&amp;PARAMETER!D248&amp;")")</f>
        <v/>
      </c>
      <c r="T243" s="32" t="str">
        <f>IF(R243&lt;&gt;"",R243,IF(N243,LEFT(PARAMETER!C248,9)&amp;"-"&amp;PARAMETER!D248&amp;Q243&amp;": "&amp;'DAkkS Transfer'!M243,S243))</f>
        <v/>
      </c>
      <c r="U243" s="33" t="str">
        <f>IF(H243="","",MAX(U$9:U242)+1)</f>
        <v/>
      </c>
      <c r="V243" s="32" t="str">
        <f>IF(G243=PARAMETER!Q$9,PARAMETER!B248&amp;" - "&amp;AD$62,"")</f>
        <v/>
      </c>
      <c r="W243" s="32" t="str">
        <f>IF(H243="x",PARAMETER!B248,W242)</f>
        <v>2. Anionen, Kationen und Elemente</v>
      </c>
      <c r="X243" s="33" t="b">
        <f>ISNUMBER(PARAMETER!K248)</f>
        <v>0</v>
      </c>
    </row>
    <row r="244" spans="1:24" s="26" customFormat="1" ht="15.75" customHeight="1" x14ac:dyDescent="0.25">
      <c r="A244" s="77">
        <v>235</v>
      </c>
      <c r="B244" s="34" t="str">
        <f>IF(H244="S",V244,IF(H244="","",IF(PARAMETER!B249='DAkkS Transfer'!W243,"",'DAkkS Transfer'!W244)))</f>
        <v/>
      </c>
      <c r="C244" s="35" t="str">
        <f t="shared" si="22"/>
        <v/>
      </c>
      <c r="D244" s="29" t="str">
        <f>IF(PARAMETER!F249="","",PARAMETER!F249)</f>
        <v/>
      </c>
      <c r="E244" s="29" t="str">
        <f>IF(PARAMETER!G249="","",PARAMETER!G249)</f>
        <v/>
      </c>
      <c r="F244" s="36" t="str">
        <f>IF(PARAMETER!H249="","",PARAMETER!H249)</f>
        <v/>
      </c>
      <c r="G244" s="28" t="str">
        <f>IF(PARAMETER!I249="","",PARAMETER!I249)</f>
        <v/>
      </c>
      <c r="H244" s="29" t="str">
        <f>IF(PARAMETER!J249="","",PARAMETER!J249)</f>
        <v/>
      </c>
      <c r="M244" s="32" t="str">
        <f>IF(PARAMETER!E249="","",PARAMETER!E249)</f>
        <v/>
      </c>
      <c r="N244" s="32" t="b">
        <f>IF(LEFT(PARAMETER!C249,6)=$AE$51,TRUE,FALSE)</f>
        <v>0</v>
      </c>
      <c r="O244" s="33" t="str">
        <f t="shared" si="20"/>
        <v/>
      </c>
      <c r="P244" s="33" t="str">
        <f t="shared" si="21"/>
        <v/>
      </c>
      <c r="Q244" s="33" t="str">
        <f t="shared" si="19"/>
        <v/>
      </c>
      <c r="R244" s="32"/>
      <c r="S244" s="32" t="str">
        <f>IF(M244="","",PARAMETER!C249&amp;": "&amp;PARAMETER!E249&amp;" ("&amp;PARAMETER!D249&amp;")")</f>
        <v/>
      </c>
      <c r="T244" s="32" t="str">
        <f>IF(R244&lt;&gt;"",R244,IF(N244,LEFT(PARAMETER!C249,9)&amp;"-"&amp;PARAMETER!D249&amp;Q244&amp;": "&amp;'DAkkS Transfer'!M244,S244))</f>
        <v/>
      </c>
      <c r="U244" s="33" t="str">
        <f>IF(H244="","",MAX(U$9:U243)+1)</f>
        <v/>
      </c>
      <c r="V244" s="32" t="str">
        <f>IF(G244=PARAMETER!Q$9,PARAMETER!B249&amp;" - "&amp;AD$62,"")</f>
        <v/>
      </c>
      <c r="W244" s="32" t="str">
        <f>IF(H244="x",PARAMETER!B249,W243)</f>
        <v>2. Anionen, Kationen und Elemente</v>
      </c>
      <c r="X244" s="33" t="b">
        <f>ISNUMBER(PARAMETER!K249)</f>
        <v>0</v>
      </c>
    </row>
    <row r="245" spans="1:24" s="26" customFormat="1" ht="15.75" customHeight="1" x14ac:dyDescent="0.25">
      <c r="A245" s="77">
        <v>236</v>
      </c>
      <c r="B245" s="34" t="str">
        <f>IF(H245="S",V245,IF(H245="","",IF(PARAMETER!B250='DAkkS Transfer'!W244,"",'DAkkS Transfer'!W245)))</f>
        <v/>
      </c>
      <c r="C245" s="35" t="str">
        <f t="shared" si="22"/>
        <v/>
      </c>
      <c r="D245" s="29" t="str">
        <f>IF(PARAMETER!F250="","",PARAMETER!F250)</f>
        <v/>
      </c>
      <c r="E245" s="29" t="str">
        <f>IF(PARAMETER!G250="","",PARAMETER!G250)</f>
        <v/>
      </c>
      <c r="F245" s="36" t="str">
        <f>IF(PARAMETER!H250="","",PARAMETER!H250)</f>
        <v/>
      </c>
      <c r="G245" s="28" t="str">
        <f>IF(PARAMETER!I250="","",PARAMETER!I250)</f>
        <v/>
      </c>
      <c r="H245" s="29" t="str">
        <f>IF(PARAMETER!J250="","",PARAMETER!J250)</f>
        <v/>
      </c>
      <c r="M245" s="32" t="str">
        <f>IF(PARAMETER!E250="","",PARAMETER!E250)</f>
        <v/>
      </c>
      <c r="N245" s="32" t="b">
        <f>IF(LEFT(PARAMETER!C250,6)=$AE$51,TRUE,FALSE)</f>
        <v>0</v>
      </c>
      <c r="O245" s="33" t="str">
        <f t="shared" si="20"/>
        <v/>
      </c>
      <c r="P245" s="33" t="str">
        <f t="shared" si="21"/>
        <v/>
      </c>
      <c r="Q245" s="33" t="str">
        <f t="shared" si="19"/>
        <v/>
      </c>
      <c r="R245" s="32"/>
      <c r="S245" s="32" t="str">
        <f>IF(M245="","",PARAMETER!C250&amp;": "&amp;PARAMETER!E250&amp;" ("&amp;PARAMETER!D250&amp;")")</f>
        <v/>
      </c>
      <c r="T245" s="32" t="str">
        <f>IF(R245&lt;&gt;"",R245,IF(N245,LEFT(PARAMETER!C250,9)&amp;"-"&amp;PARAMETER!D250&amp;Q245&amp;": "&amp;'DAkkS Transfer'!M245,S245))</f>
        <v/>
      </c>
      <c r="U245" s="33" t="str">
        <f>IF(H245="","",MAX(U$9:U244)+1)</f>
        <v/>
      </c>
      <c r="V245" s="32" t="str">
        <f>IF(G245=PARAMETER!Q$9,PARAMETER!B250&amp;" - "&amp;AD$62,"")</f>
        <v/>
      </c>
      <c r="W245" s="32" t="str">
        <f>IF(H245="x",PARAMETER!B250,W244)</f>
        <v>2. Anionen, Kationen und Elemente</v>
      </c>
      <c r="X245" s="33" t="b">
        <f>ISNUMBER(PARAMETER!K250)</f>
        <v>0</v>
      </c>
    </row>
    <row r="246" spans="1:24" s="26" customFormat="1" ht="15.75" customHeight="1" x14ac:dyDescent="0.25">
      <c r="A246" s="77">
        <v>237</v>
      </c>
      <c r="B246" s="34" t="str">
        <f>IF(H246="S",V246,IF(H246="","",IF(PARAMETER!B251='DAkkS Transfer'!W245,"",'DAkkS Transfer'!W246)))</f>
        <v>3. Einzelstoffe, Summenparameter, Gruppenparameter</v>
      </c>
      <c r="C246" s="35" t="str">
        <f t="shared" si="22"/>
        <v>nicht belegt</v>
      </c>
      <c r="D246" s="29" t="str">
        <f>IF(PARAMETER!F251="","",PARAMETER!F251)</f>
        <v/>
      </c>
      <c r="E246" s="29" t="str">
        <f>IF(PARAMETER!G251="","",PARAMETER!G251)</f>
        <v/>
      </c>
      <c r="F246" s="36" t="str">
        <f>IF(PARAMETER!H251="","",PARAMETER!H251)</f>
        <v/>
      </c>
      <c r="G246" s="28" t="str">
        <f>IF(PARAMETER!I251="","",PARAMETER!I251)</f>
        <v/>
      </c>
      <c r="H246" s="29" t="str">
        <f>IF(PARAMETER!J251="","",PARAMETER!J251)</f>
        <v>X</v>
      </c>
      <c r="M246" s="32" t="str">
        <f>IF(PARAMETER!E251="","",PARAMETER!E251)</f>
        <v/>
      </c>
      <c r="N246" s="32" t="b">
        <f>IF(LEFT(PARAMETER!C251,6)=$AE$51,TRUE,FALSE)</f>
        <v>0</v>
      </c>
      <c r="O246" s="33" t="str">
        <f t="shared" si="20"/>
        <v/>
      </c>
      <c r="P246" s="33" t="str">
        <f t="shared" si="21"/>
        <v/>
      </c>
      <c r="Q246" s="33" t="str">
        <f t="shared" si="19"/>
        <v/>
      </c>
      <c r="R246" s="32"/>
      <c r="S246" s="32" t="str">
        <f>IF(M246="","",PARAMETER!C251&amp;": "&amp;PARAMETER!E251&amp;" ("&amp;PARAMETER!D251&amp;")")</f>
        <v/>
      </c>
      <c r="T246" s="32" t="str">
        <f>AB13</f>
        <v>nicht belegt</v>
      </c>
      <c r="U246" s="33">
        <f>IF(H246="","",MAX(U$9:U245)+1)</f>
        <v>3</v>
      </c>
      <c r="V246" s="32" t="str">
        <f>IF(G246=PARAMETER!Q$9,PARAMETER!B251&amp;" - "&amp;AD$62,"")</f>
        <v/>
      </c>
      <c r="W246" s="32" t="str">
        <f>IF(H246="x",PARAMETER!B251,W245)</f>
        <v>3. Einzelstoffe, Summenparameter, Gruppenparameter</v>
      </c>
      <c r="X246" s="33" t="b">
        <f>ISNUMBER(PARAMETER!K251)</f>
        <v>0</v>
      </c>
    </row>
    <row r="247" spans="1:24" s="26" customFormat="1" ht="15.75" customHeight="1" x14ac:dyDescent="0.25">
      <c r="A247" s="77">
        <v>238</v>
      </c>
      <c r="B247" s="34" t="str">
        <f>IF(H247="S",V247,IF(H247="","",IF(PARAMETER!B252='DAkkS Transfer'!W246,"",'DAkkS Transfer'!W247)))</f>
        <v/>
      </c>
      <c r="C247" s="35" t="str">
        <f t="shared" si="22"/>
        <v>DIN 38409-H 2-3: 1987-03</v>
      </c>
      <c r="D247" s="29" t="str">
        <f>IF(PARAMETER!F252="","",PARAMETER!F252)</f>
        <v/>
      </c>
      <c r="E247" s="29" t="str">
        <f>IF(PARAMETER!G252="","",PARAMETER!G252)</f>
        <v/>
      </c>
      <c r="F247" s="36" t="str">
        <f>IF(PARAMETER!H252="","",PARAMETER!H252)</f>
        <v/>
      </c>
      <c r="G247" s="28" t="str">
        <f>IF(PARAMETER!I252="","",PARAMETER!I252)</f>
        <v/>
      </c>
      <c r="H247" s="29" t="str">
        <f>IF(PARAMETER!J252="","",PARAMETER!J252)</f>
        <v/>
      </c>
      <c r="M247" s="32" t="str">
        <f>IF(PARAMETER!E252="","",PARAMETER!E252)</f>
        <v>1987-03</v>
      </c>
      <c r="N247" s="32" t="b">
        <f>IF(LEFT(PARAMETER!C252,6)=$AE$51,TRUE,FALSE)</f>
        <v>1</v>
      </c>
      <c r="O247" s="33">
        <f t="shared" si="20"/>
        <v>12</v>
      </c>
      <c r="P247" s="33">
        <f t="shared" si="21"/>
        <v>14</v>
      </c>
      <c r="Q247" s="33" t="str">
        <f t="shared" si="19"/>
        <v>-3</v>
      </c>
      <c r="R247" s="101"/>
      <c r="S247" s="32" t="str">
        <f>IF(M247="","",PARAMETER!C252&amp;": "&amp;PARAMETER!E252&amp;" ("&amp;PARAMETER!D252&amp;")")</f>
        <v>DIN 38409-2-3: 1987-03 (H 2)</v>
      </c>
      <c r="T247" s="32" t="str">
        <f>IF(R247&lt;&gt;"",R247,IF(N247,LEFT(PARAMETER!C252,9)&amp;"-"&amp;PARAMETER!D252&amp;Q247&amp;": "&amp;'DAkkS Transfer'!M247,S247))</f>
        <v>DIN 38409-H 2-3: 1987-03</v>
      </c>
      <c r="U247" s="33" t="str">
        <f>IF(H247="","",MAX(U$9:U246)+1)</f>
        <v/>
      </c>
      <c r="V247" s="32" t="str">
        <f>IF(G247=PARAMETER!Q$9,PARAMETER!B252&amp;" - "&amp;AD$62,"")</f>
        <v/>
      </c>
      <c r="W247" s="32" t="str">
        <f>IF(H247="x",PARAMETER!B252,W246)</f>
        <v>3. Einzelstoffe, Summenparameter, Gruppenparameter</v>
      </c>
      <c r="X247" s="33" t="b">
        <f>ISNUMBER(PARAMETER!K252)</f>
        <v>0</v>
      </c>
    </row>
    <row r="248" spans="1:24" s="26" customFormat="1" ht="15.75" customHeight="1" x14ac:dyDescent="0.25">
      <c r="A248" s="77">
        <v>239</v>
      </c>
      <c r="B248" s="34" t="str">
        <f>IF(H248="S",V248,IF(H248="","",IF(PARAMETER!B253='DAkkS Transfer'!W247,"",'DAkkS Transfer'!W248)))</f>
        <v/>
      </c>
      <c r="C248" s="35" t="str">
        <f t="shared" si="22"/>
        <v>DIN EN 872: 2005-04 (H 33)</v>
      </c>
      <c r="D248" s="29" t="str">
        <f>IF(PARAMETER!F253="","",PARAMETER!F253)</f>
        <v/>
      </c>
      <c r="E248" s="29" t="str">
        <f>IF(PARAMETER!G253="","",PARAMETER!G253)</f>
        <v/>
      </c>
      <c r="F248" s="36" t="str">
        <f>IF(PARAMETER!H253="","",PARAMETER!H253)</f>
        <v/>
      </c>
      <c r="G248" s="28" t="str">
        <f>IF(PARAMETER!I253="","",PARAMETER!I253)</f>
        <v/>
      </c>
      <c r="H248" s="29" t="str">
        <f>IF(PARAMETER!J253="","",PARAMETER!J253)</f>
        <v/>
      </c>
      <c r="M248" s="32" t="str">
        <f>IF(PARAMETER!E253="","",PARAMETER!E253)</f>
        <v>2005-04</v>
      </c>
      <c r="N248" s="32" t="b">
        <f>IF(LEFT(PARAMETER!C253,6)=$AE$51,TRUE,FALSE)</f>
        <v>0</v>
      </c>
      <c r="O248" s="33" t="str">
        <f t="shared" si="20"/>
        <v/>
      </c>
      <c r="P248" s="33" t="str">
        <f t="shared" si="21"/>
        <v/>
      </c>
      <c r="Q248" s="33" t="str">
        <f t="shared" si="19"/>
        <v/>
      </c>
      <c r="R248" s="101"/>
      <c r="S248" s="32" t="str">
        <f>IF(M248="","",PARAMETER!C253&amp;": "&amp;PARAMETER!E253&amp;" ("&amp;PARAMETER!D253&amp;")")</f>
        <v>DIN EN 872: 2005-04 (H 33)</v>
      </c>
      <c r="T248" s="32" t="str">
        <f>IF(R248&lt;&gt;"",R248,IF(N248,LEFT(PARAMETER!C253,9)&amp;"-"&amp;PARAMETER!D253&amp;Q248&amp;": "&amp;'DAkkS Transfer'!M248,S248))</f>
        <v>DIN EN 872: 2005-04 (H 33)</v>
      </c>
      <c r="U248" s="33" t="str">
        <f>IF(H248="","",MAX(U$9:U247)+1)</f>
        <v/>
      </c>
      <c r="V248" s="32" t="str">
        <f>IF(G248=PARAMETER!Q$9,PARAMETER!B253&amp;" - "&amp;AD$62,"")</f>
        <v/>
      </c>
      <c r="W248" s="32" t="str">
        <f>IF(H248="x",PARAMETER!B253,W247)</f>
        <v>3. Einzelstoffe, Summenparameter, Gruppenparameter</v>
      </c>
      <c r="X248" s="33" t="b">
        <f>ISNUMBER(PARAMETER!K253)</f>
        <v>1</v>
      </c>
    </row>
    <row r="249" spans="1:24" s="26" customFormat="1" ht="15.75" customHeight="1" x14ac:dyDescent="0.25">
      <c r="A249" s="77">
        <v>240</v>
      </c>
      <c r="B249" s="34" t="str">
        <f>IF(H249="S",V249,IF(H249="","",IF(PARAMETER!B254='DAkkS Transfer'!W248,"",'DAkkS Transfer'!W249)))</f>
        <v/>
      </c>
      <c r="C249" s="35" t="str">
        <f t="shared" si="22"/>
        <v>DIN EN ISO 9562: 2005-02 (H 14)</v>
      </c>
      <c r="D249" s="29" t="str">
        <f>IF(PARAMETER!F254="","",PARAMETER!F254)</f>
        <v/>
      </c>
      <c r="E249" s="29" t="str">
        <f>IF(PARAMETER!G254="","",PARAMETER!G254)</f>
        <v/>
      </c>
      <c r="F249" s="36" t="str">
        <f>IF(PARAMETER!H254="","",PARAMETER!H254)</f>
        <v/>
      </c>
      <c r="G249" s="28" t="str">
        <f>IF(PARAMETER!I254="","",PARAMETER!I254)</f>
        <v/>
      </c>
      <c r="H249" s="29" t="str">
        <f>IF(PARAMETER!J254="","",PARAMETER!J254)</f>
        <v/>
      </c>
      <c r="M249" s="32" t="str">
        <f>IF(PARAMETER!E254="","",PARAMETER!E254)</f>
        <v>2005-02</v>
      </c>
      <c r="N249" s="32" t="b">
        <f>IF(LEFT(PARAMETER!C254,6)=$AE$51,TRUE,FALSE)</f>
        <v>0</v>
      </c>
      <c r="O249" s="33" t="str">
        <f t="shared" si="20"/>
        <v/>
      </c>
      <c r="P249" s="33" t="str">
        <f t="shared" si="21"/>
        <v/>
      </c>
      <c r="Q249" s="33" t="str">
        <f t="shared" si="19"/>
        <v/>
      </c>
      <c r="R249" s="101"/>
      <c r="S249" s="32" t="str">
        <f>IF(M249="","",PARAMETER!C254&amp;": "&amp;PARAMETER!E254&amp;" ("&amp;PARAMETER!D254&amp;")")</f>
        <v>DIN EN ISO 9562: 2005-02 (H 14)</v>
      </c>
      <c r="T249" s="32" t="str">
        <f>IF(R249&lt;&gt;"",R249,IF(N249,LEFT(PARAMETER!C254,9)&amp;"-"&amp;PARAMETER!D254&amp;Q249&amp;": "&amp;'DAkkS Transfer'!M249,S249))</f>
        <v>DIN EN ISO 9562: 2005-02 (H 14)</v>
      </c>
      <c r="U249" s="33" t="str">
        <f>IF(H249="","",MAX(U$9:U248)+1)</f>
        <v/>
      </c>
      <c r="V249" s="32" t="str">
        <f>IF(G249=PARAMETER!Q$9,PARAMETER!B254&amp;" - "&amp;AD$62,"")</f>
        <v/>
      </c>
      <c r="W249" s="32" t="str">
        <f>IF(H249="x",PARAMETER!B254,W248)</f>
        <v>3. Einzelstoffe, Summenparameter, Gruppenparameter</v>
      </c>
      <c r="X249" s="33" t="b">
        <f>ISNUMBER(PARAMETER!K254)</f>
        <v>1</v>
      </c>
    </row>
    <row r="250" spans="1:24" s="26" customFormat="1" ht="15.75" customHeight="1" x14ac:dyDescent="0.25">
      <c r="A250" s="77">
        <v>241</v>
      </c>
      <c r="B250" s="34" t="str">
        <f>IF(H250="S",V250,IF(H250="","",IF(PARAMETER!B255='DAkkS Transfer'!W249,"",'DAkkS Transfer'!W250)))</f>
        <v/>
      </c>
      <c r="C250" s="35" t="str">
        <f t="shared" si="22"/>
        <v>DIN EN ISO 9562, Anhang A: 2005-02 (H 14)</v>
      </c>
      <c r="D250" s="29" t="str">
        <f>IF(PARAMETER!F255="","",PARAMETER!F255)</f>
        <v/>
      </c>
      <c r="E250" s="29" t="str">
        <f>IF(PARAMETER!G255="","",PARAMETER!G255)</f>
        <v/>
      </c>
      <c r="F250" s="36" t="str">
        <f>IF(PARAMETER!H255="","",PARAMETER!H255)</f>
        <v/>
      </c>
      <c r="G250" s="28" t="str">
        <f>IF(PARAMETER!I255="","",PARAMETER!I255)</f>
        <v/>
      </c>
      <c r="H250" s="29" t="str">
        <f>IF(PARAMETER!J255="","",PARAMETER!J255)</f>
        <v/>
      </c>
      <c r="M250" s="32" t="str">
        <f>IF(PARAMETER!E255="","",PARAMETER!E255)</f>
        <v>2005-02</v>
      </c>
      <c r="N250" s="32" t="b">
        <f>IF(LEFT(PARAMETER!C255,6)=$AE$51,TRUE,FALSE)</f>
        <v>0</v>
      </c>
      <c r="O250" s="33" t="str">
        <f t="shared" si="20"/>
        <v/>
      </c>
      <c r="P250" s="33" t="str">
        <f t="shared" si="21"/>
        <v/>
      </c>
      <c r="Q250" s="33" t="str">
        <f t="shared" si="19"/>
        <v/>
      </c>
      <c r="R250" s="101"/>
      <c r="S250" s="32" t="str">
        <f>IF(M250="","",PARAMETER!C255&amp;": "&amp;PARAMETER!E255&amp;" ("&amp;PARAMETER!D255&amp;")")</f>
        <v>DIN EN ISO 9562, Anhang A: 2005-02 (H 14)</v>
      </c>
      <c r="T250" s="32" t="str">
        <f>IF(R250&lt;&gt;"",R250,IF(N250,LEFT(PARAMETER!C255,9)&amp;"-"&amp;PARAMETER!D255&amp;Q250&amp;": "&amp;'DAkkS Transfer'!M250,S250))</f>
        <v>DIN EN ISO 9562, Anhang A: 2005-02 (H 14)</v>
      </c>
      <c r="U250" s="33" t="str">
        <f>IF(H250="","",MAX(U$9:U249)+1)</f>
        <v/>
      </c>
      <c r="V250" s="32" t="str">
        <f>IF(G250=PARAMETER!Q$9,PARAMETER!B255&amp;" - "&amp;AD$62,"")</f>
        <v/>
      </c>
      <c r="W250" s="32" t="str">
        <f>IF(H250="x",PARAMETER!B255,W249)</f>
        <v>3. Einzelstoffe, Summenparameter, Gruppenparameter</v>
      </c>
      <c r="X250" s="33" t="b">
        <f>ISNUMBER(PARAMETER!K255)</f>
        <v>1</v>
      </c>
    </row>
    <row r="251" spans="1:24" s="26" customFormat="1" ht="15.75" customHeight="1" x14ac:dyDescent="0.25">
      <c r="A251" s="77">
        <v>242</v>
      </c>
      <c r="B251" s="34" t="str">
        <f>IF(H251="S",V251,IF(H251="","",IF(PARAMETER!B256='DAkkS Transfer'!W250,"",'DAkkS Transfer'!W251)))</f>
        <v/>
      </c>
      <c r="C251" s="35" t="str">
        <f t="shared" si="22"/>
        <v>DIN 38409-H 41: 1980-12</v>
      </c>
      <c r="D251" s="29" t="str">
        <f>IF(PARAMETER!F256="","",PARAMETER!F256)</f>
        <v/>
      </c>
      <c r="E251" s="29" t="str">
        <f>IF(PARAMETER!G256="","",PARAMETER!G256)</f>
        <v/>
      </c>
      <c r="F251" s="36" t="str">
        <f>IF(PARAMETER!H256="","",PARAMETER!H256)</f>
        <v/>
      </c>
      <c r="G251" s="28" t="str">
        <f>IF(PARAMETER!I256="","",PARAMETER!I256)</f>
        <v/>
      </c>
      <c r="H251" s="29" t="str">
        <f>IF(PARAMETER!J256="","",PARAMETER!J256)</f>
        <v/>
      </c>
      <c r="M251" s="32" t="str">
        <f>IF(PARAMETER!E256="","",PARAMETER!E256)</f>
        <v>1980-12</v>
      </c>
      <c r="N251" s="32" t="b">
        <f>IF(LEFT(PARAMETER!C256,6)=$AE$51,TRUE,FALSE)</f>
        <v>1</v>
      </c>
      <c r="O251" s="33">
        <f t="shared" si="20"/>
        <v>19</v>
      </c>
      <c r="P251" s="33">
        <f t="shared" si="21"/>
        <v>13</v>
      </c>
      <c r="Q251" s="33" t="str">
        <f t="shared" si="19"/>
        <v/>
      </c>
      <c r="R251" s="101"/>
      <c r="S251" s="32" t="str">
        <f>IF(M251="","",PARAMETER!C256&amp;": "&amp;PARAMETER!E256&amp;" ("&amp;PARAMETER!D256&amp;")")</f>
        <v>DIN 38409-41: 1980-12 (H 41)</v>
      </c>
      <c r="T251" s="32" t="str">
        <f>IF(R251&lt;&gt;"",R251,IF(N251,LEFT(PARAMETER!C256,9)&amp;"-"&amp;PARAMETER!D256&amp;Q251&amp;": "&amp;'DAkkS Transfer'!M251,S251))</f>
        <v>DIN 38409-H 41: 1980-12</v>
      </c>
      <c r="U251" s="33" t="str">
        <f>IF(H251="","",MAX(U$9:U250)+1)</f>
        <v/>
      </c>
      <c r="V251" s="32" t="str">
        <f>IF(G251=PARAMETER!Q$9,PARAMETER!B256&amp;" - "&amp;AD$62,"")</f>
        <v/>
      </c>
      <c r="W251" s="32" t="str">
        <f>IF(H251="x",PARAMETER!B256,W250)</f>
        <v>3. Einzelstoffe, Summenparameter, Gruppenparameter</v>
      </c>
      <c r="X251" s="33" t="b">
        <f>ISNUMBER(PARAMETER!K256)</f>
        <v>1</v>
      </c>
    </row>
    <row r="252" spans="1:24" s="26" customFormat="1" ht="15.75" customHeight="1" x14ac:dyDescent="0.25">
      <c r="A252" s="77">
        <v>243</v>
      </c>
      <c r="B252" s="34" t="str">
        <f>IF(H252="S",V252,IF(H252="","",IF(PARAMETER!B257='DAkkS Transfer'!W251,"",'DAkkS Transfer'!W252)))</f>
        <v/>
      </c>
      <c r="C252" s="35" t="str">
        <f t="shared" si="22"/>
        <v>DIN ISO 15705: 2003-01 (H 45)</v>
      </c>
      <c r="D252" s="29" t="str">
        <f>IF(PARAMETER!F257="","",PARAMETER!F257)</f>
        <v/>
      </c>
      <c r="E252" s="29" t="str">
        <f>IF(PARAMETER!G257="","",PARAMETER!G257)</f>
        <v/>
      </c>
      <c r="F252" s="36" t="str">
        <f>IF(PARAMETER!H257="","",PARAMETER!H257)</f>
        <v/>
      </c>
      <c r="G252" s="28" t="str">
        <f>IF(PARAMETER!I257="","",PARAMETER!I257)</f>
        <v/>
      </c>
      <c r="H252" s="29" t="str">
        <f>IF(PARAMETER!J257="","",PARAMETER!J257)</f>
        <v/>
      </c>
      <c r="M252" s="32" t="str">
        <f>IF(PARAMETER!E257="","",PARAMETER!E257)</f>
        <v>2003-01</v>
      </c>
      <c r="N252" s="32" t="b">
        <f>IF(LEFT(PARAMETER!C257,6)=$AE$51,TRUE,FALSE)</f>
        <v>0</v>
      </c>
      <c r="O252" s="33" t="str">
        <f t="shared" si="20"/>
        <v/>
      </c>
      <c r="P252" s="33" t="str">
        <f t="shared" si="21"/>
        <v/>
      </c>
      <c r="Q252" s="33" t="str">
        <f t="shared" si="19"/>
        <v/>
      </c>
      <c r="R252" s="101"/>
      <c r="S252" s="32" t="str">
        <f>IF(M252="","",PARAMETER!C257&amp;": "&amp;PARAMETER!E257&amp;" ("&amp;PARAMETER!D257&amp;")")</f>
        <v>DIN ISO 15705: 2003-01 (H 45)</v>
      </c>
      <c r="T252" s="32" t="str">
        <f>IF(R252&lt;&gt;"",R252,IF(N252,LEFT(PARAMETER!C257,9)&amp;"-"&amp;PARAMETER!D257&amp;Q252&amp;": "&amp;'DAkkS Transfer'!M252,S252))</f>
        <v>DIN ISO 15705: 2003-01 (H 45)</v>
      </c>
      <c r="U252" s="33" t="str">
        <f>IF(H252="","",MAX(U$9:U251)+1)</f>
        <v/>
      </c>
      <c r="V252" s="32" t="str">
        <f>IF(G252=PARAMETER!Q$9,PARAMETER!B257&amp;" - "&amp;AD$62,"")</f>
        <v/>
      </c>
      <c r="W252" s="32" t="str">
        <f>IF(H252="x",PARAMETER!B257,W251)</f>
        <v>3. Einzelstoffe, Summenparameter, Gruppenparameter</v>
      </c>
      <c r="X252" s="33" t="b">
        <f>ISNUMBER(PARAMETER!K257)</f>
        <v>0</v>
      </c>
    </row>
    <row r="253" spans="1:24" s="26" customFormat="1" ht="15.75" customHeight="1" x14ac:dyDescent="0.25">
      <c r="A253" s="77">
        <v>244</v>
      </c>
      <c r="B253" s="34" t="str">
        <f>IF(H253="S",V253,IF(H253="","",IF(PARAMETER!B258='DAkkS Transfer'!W252,"",'DAkkS Transfer'!W253)))</f>
        <v/>
      </c>
      <c r="C253" s="35" t="str">
        <f t="shared" si="22"/>
        <v>DIN 38409-H 44: 1992-05</v>
      </c>
      <c r="D253" s="29" t="str">
        <f>IF(PARAMETER!F258="","",PARAMETER!F258)</f>
        <v/>
      </c>
      <c r="E253" s="29" t="str">
        <f>IF(PARAMETER!G258="","",PARAMETER!G258)</f>
        <v/>
      </c>
      <c r="F253" s="36" t="str">
        <f>IF(PARAMETER!H258="","",PARAMETER!H258)</f>
        <v/>
      </c>
      <c r="G253" s="28" t="str">
        <f>IF(PARAMETER!I258="","",PARAMETER!I258)</f>
        <v/>
      </c>
      <c r="H253" s="29" t="str">
        <f>IF(PARAMETER!J258="","",PARAMETER!J258)</f>
        <v/>
      </c>
      <c r="M253" s="32" t="str">
        <f>IF(PARAMETER!E258="","",PARAMETER!E258)</f>
        <v>1992-05</v>
      </c>
      <c r="N253" s="32" t="b">
        <f>IF(LEFT(PARAMETER!C258,6)=$AE$51,TRUE,FALSE)</f>
        <v>1</v>
      </c>
      <c r="O253" s="33">
        <f t="shared" si="20"/>
        <v>19</v>
      </c>
      <c r="P253" s="33">
        <f t="shared" si="21"/>
        <v>13</v>
      </c>
      <c r="Q253" s="33" t="str">
        <f t="shared" si="19"/>
        <v/>
      </c>
      <c r="R253" s="101"/>
      <c r="S253" s="32" t="str">
        <f>IF(M253="","",PARAMETER!C258&amp;": "&amp;PARAMETER!E258&amp;" ("&amp;PARAMETER!D258&amp;")")</f>
        <v>DIN 38409-44: 1992-05 (H 44)</v>
      </c>
      <c r="T253" s="32" t="str">
        <f>IF(R253&lt;&gt;"",R253,IF(N253,LEFT(PARAMETER!C258,9)&amp;"-"&amp;PARAMETER!D258&amp;Q253&amp;": "&amp;'DAkkS Transfer'!M253,S253))</f>
        <v>DIN 38409-H 44: 1992-05</v>
      </c>
      <c r="U253" s="33" t="str">
        <f>IF(H253="","",MAX(U$9:U252)+1)</f>
        <v/>
      </c>
      <c r="V253" s="32" t="str">
        <f>IF(G253=PARAMETER!Q$9,PARAMETER!B258&amp;" - "&amp;AD$62,"")</f>
        <v/>
      </c>
      <c r="W253" s="32" t="str">
        <f>IF(H253="x",PARAMETER!B258,W252)</f>
        <v>3. Einzelstoffe, Summenparameter, Gruppenparameter</v>
      </c>
      <c r="X253" s="33" t="b">
        <f>ISNUMBER(PARAMETER!K258)</f>
        <v>0</v>
      </c>
    </row>
    <row r="254" spans="1:24" s="26" customFormat="1" ht="15.75" customHeight="1" x14ac:dyDescent="0.25">
      <c r="A254" s="77">
        <v>245</v>
      </c>
      <c r="B254" s="34" t="str">
        <f>IF(H254="S",V254,IF(H254="","",IF(PARAMETER!B259='DAkkS Transfer'!W253,"",'DAkkS Transfer'!W254)))</f>
        <v/>
      </c>
      <c r="C254" s="35" t="str">
        <f t="shared" ref="C254:C285" si="23">T254</f>
        <v>DIN EN 1484: 2019-04 (H 3)</v>
      </c>
      <c r="D254" s="29" t="str">
        <f>IF(PARAMETER!F259="","",PARAMETER!F259)</f>
        <v/>
      </c>
      <c r="E254" s="29" t="str">
        <f>IF(PARAMETER!G259="","",PARAMETER!G259)</f>
        <v/>
      </c>
      <c r="F254" s="36" t="str">
        <f>IF(PARAMETER!H259="","",PARAMETER!H259)</f>
        <v/>
      </c>
      <c r="G254" s="28" t="str">
        <f>IF(PARAMETER!I259="","",PARAMETER!I259)</f>
        <v/>
      </c>
      <c r="H254" s="29" t="str">
        <f>IF(PARAMETER!J259="","",PARAMETER!J259)</f>
        <v/>
      </c>
      <c r="M254" s="32" t="str">
        <f>IF(PARAMETER!E259="","",PARAMETER!E259)</f>
        <v>2019-04</v>
      </c>
      <c r="N254" s="32" t="b">
        <f>IF(LEFT(PARAMETER!C259,6)=$AE$51,TRUE,FALSE)</f>
        <v>0</v>
      </c>
      <c r="O254" s="33" t="str">
        <f t="shared" si="20"/>
        <v/>
      </c>
      <c r="P254" s="33" t="str">
        <f t="shared" si="21"/>
        <v/>
      </c>
      <c r="Q254" s="33" t="str">
        <f t="shared" si="19"/>
        <v/>
      </c>
      <c r="R254" s="101"/>
      <c r="S254" s="32" t="str">
        <f>IF(M254="","",PARAMETER!C259&amp;": "&amp;PARAMETER!E259&amp;" ("&amp;PARAMETER!D259&amp;")")</f>
        <v>DIN EN 1484: 2019-04 (H 3)</v>
      </c>
      <c r="T254" s="32" t="str">
        <f>IF(R254&lt;&gt;"",R254,IF(N254,LEFT(PARAMETER!C259,9)&amp;"-"&amp;PARAMETER!D259&amp;Q254&amp;": "&amp;'DAkkS Transfer'!M254,S254))</f>
        <v>DIN EN 1484: 2019-04 (H 3)</v>
      </c>
      <c r="U254" s="33" t="str">
        <f>IF(H254="","",MAX(U$9:U253)+1)</f>
        <v/>
      </c>
      <c r="V254" s="32" t="str">
        <f>IF(G254=PARAMETER!Q$9,PARAMETER!B259&amp;" - "&amp;AD$62,"")</f>
        <v/>
      </c>
      <c r="W254" s="32" t="str">
        <f>IF(H254="x",PARAMETER!B259,W253)</f>
        <v>3. Einzelstoffe, Summenparameter, Gruppenparameter</v>
      </c>
      <c r="X254" s="33" t="b">
        <f>ISNUMBER(PARAMETER!K259)</f>
        <v>1</v>
      </c>
    </row>
    <row r="255" spans="1:24" s="26" customFormat="1" ht="15.75" customHeight="1" x14ac:dyDescent="0.25">
      <c r="A255" s="77">
        <v>246</v>
      </c>
      <c r="B255" s="34" t="str">
        <f>IF(H255="S",V255,IF(H255="","",IF(PARAMETER!B260='DAkkS Transfer'!W254,"",'DAkkS Transfer'!W255)))</f>
        <v/>
      </c>
      <c r="C255" s="35" t="str">
        <f t="shared" si="23"/>
        <v>DIN EN ISO 20236: 2023-04 (H 62)</v>
      </c>
      <c r="D255" s="29" t="str">
        <f>IF(PARAMETER!F260="","",PARAMETER!F260)</f>
        <v/>
      </c>
      <c r="E255" s="29" t="str">
        <f>IF(PARAMETER!G260="","",PARAMETER!G260)</f>
        <v/>
      </c>
      <c r="F255" s="36" t="str">
        <f>IF(PARAMETER!H260="","",PARAMETER!H260)</f>
        <v/>
      </c>
      <c r="G255" s="28" t="str">
        <f>IF(PARAMETER!I260="","",PARAMETER!I260)</f>
        <v/>
      </c>
      <c r="H255" s="29" t="str">
        <f>IF(PARAMETER!J260="","",PARAMETER!J260)</f>
        <v/>
      </c>
      <c r="M255" s="32" t="str">
        <f>IF(PARAMETER!E260="","",PARAMETER!E260)</f>
        <v>2023-04</v>
      </c>
      <c r="N255" s="32" t="b">
        <f>IF(LEFT(PARAMETER!C260,6)=$AE$51,TRUE,FALSE)</f>
        <v>0</v>
      </c>
      <c r="O255" s="33" t="str">
        <f t="shared" si="20"/>
        <v/>
      </c>
      <c r="P255" s="33" t="str">
        <f t="shared" si="21"/>
        <v/>
      </c>
      <c r="Q255" s="33" t="str">
        <f t="shared" si="19"/>
        <v/>
      </c>
      <c r="R255" s="101"/>
      <c r="S255" s="32" t="str">
        <f>IF(M255="","",PARAMETER!C260&amp;": "&amp;PARAMETER!E260&amp;" ("&amp;PARAMETER!D260&amp;")")</f>
        <v>DIN EN ISO 20236: 2023-04 (H 62)</v>
      </c>
      <c r="T255" s="32" t="str">
        <f>IF(R255&lt;&gt;"",R255,IF(N255,LEFT(PARAMETER!C260,9)&amp;"-"&amp;PARAMETER!D260&amp;Q255&amp;": "&amp;'DAkkS Transfer'!M255,S255))</f>
        <v>DIN EN ISO 20236: 2023-04 (H 62)</v>
      </c>
      <c r="U255" s="33" t="str">
        <f>IF(H255="","",MAX(U$9:U254)+1)</f>
        <v/>
      </c>
      <c r="V255" s="32" t="str">
        <f>IF(G255=PARAMETER!Q$9,PARAMETER!B260&amp;" - "&amp;AD$62,"")</f>
        <v/>
      </c>
      <c r="W255" s="32" t="str">
        <f>IF(H255="x",PARAMETER!B260,W254)</f>
        <v>3. Einzelstoffe, Summenparameter, Gruppenparameter</v>
      </c>
      <c r="X255" s="33" t="b">
        <f>ISNUMBER(PARAMETER!K260)</f>
        <v>1</v>
      </c>
    </row>
    <row r="256" spans="1:24" s="26" customFormat="1" ht="15.75" customHeight="1" x14ac:dyDescent="0.25">
      <c r="A256" s="77">
        <v>247</v>
      </c>
      <c r="B256" s="34" t="str">
        <f>IF(H256="S",V256,IF(H256="","",IF(PARAMETER!B261='DAkkS Transfer'!W255,"",'DAkkS Transfer'!W256)))</f>
        <v/>
      </c>
      <c r="C256" s="35" t="str">
        <f t="shared" si="23"/>
        <v>DIN EN 12260: 2003-12 (H 34)</v>
      </c>
      <c r="D256" s="29" t="str">
        <f>IF(PARAMETER!F261="","",PARAMETER!F261)</f>
        <v/>
      </c>
      <c r="E256" s="29" t="str">
        <f>IF(PARAMETER!G261="","",PARAMETER!G261)</f>
        <v/>
      </c>
      <c r="F256" s="36" t="str">
        <f>IF(PARAMETER!H261="","",PARAMETER!H261)</f>
        <v/>
      </c>
      <c r="G256" s="28" t="str">
        <f>IF(PARAMETER!I261="","",PARAMETER!I261)</f>
        <v/>
      </c>
      <c r="H256" s="29" t="str">
        <f>IF(PARAMETER!J261="","",PARAMETER!J261)</f>
        <v/>
      </c>
      <c r="M256" s="32" t="str">
        <f>IF(PARAMETER!E261="","",PARAMETER!E261)</f>
        <v>2003-12</v>
      </c>
      <c r="N256" s="32" t="b">
        <f>IF(LEFT(PARAMETER!C261,6)=$AE$51,TRUE,FALSE)</f>
        <v>0</v>
      </c>
      <c r="O256" s="33" t="str">
        <f t="shared" si="20"/>
        <v/>
      </c>
      <c r="P256" s="33" t="str">
        <f t="shared" si="21"/>
        <v/>
      </c>
      <c r="Q256" s="33" t="str">
        <f t="shared" si="19"/>
        <v/>
      </c>
      <c r="R256" s="101"/>
      <c r="S256" s="32" t="str">
        <f>IF(M256="","",PARAMETER!C261&amp;": "&amp;PARAMETER!E261&amp;" ("&amp;PARAMETER!D261&amp;")")</f>
        <v>DIN EN 12260: 2003-12 (H 34)</v>
      </c>
      <c r="T256" s="32" t="str">
        <f>IF(R256&lt;&gt;"",R256,IF(N256,LEFT(PARAMETER!C261,9)&amp;"-"&amp;PARAMETER!D261&amp;Q256&amp;": "&amp;'DAkkS Transfer'!M256,S256))</f>
        <v>DIN EN 12260: 2003-12 (H 34)</v>
      </c>
      <c r="U256" s="33" t="str">
        <f>IF(H256="","",MAX(U$9:U255)+1)</f>
        <v/>
      </c>
      <c r="V256" s="32" t="str">
        <f>IF(G256=PARAMETER!Q$9,PARAMETER!B261&amp;" - "&amp;AD$62,"")</f>
        <v/>
      </c>
      <c r="W256" s="32" t="str">
        <f>IF(H256="x",PARAMETER!B261,W255)</f>
        <v>3. Einzelstoffe, Summenparameter, Gruppenparameter</v>
      </c>
      <c r="X256" s="33" t="b">
        <f>ISNUMBER(PARAMETER!K261)</f>
        <v>1</v>
      </c>
    </row>
    <row r="257" spans="1:24" s="26" customFormat="1" ht="15.75" customHeight="1" x14ac:dyDescent="0.25">
      <c r="A257" s="77">
        <v>248</v>
      </c>
      <c r="B257" s="34" t="str">
        <f>IF(H257="S",V257,IF(H257="","",IF(PARAMETER!B262='DAkkS Transfer'!W256,"",'DAkkS Transfer'!W257)))</f>
        <v/>
      </c>
      <c r="C257" s="35" t="str">
        <f t="shared" si="23"/>
        <v>DIN EN ISO 11905-1: 1998-08 (H 36)</v>
      </c>
      <c r="D257" s="29" t="str">
        <f>IF(PARAMETER!F262="","",PARAMETER!F262)</f>
        <v/>
      </c>
      <c r="E257" s="29" t="str">
        <f>IF(PARAMETER!G262="","",PARAMETER!G262)</f>
        <v/>
      </c>
      <c r="F257" s="36" t="str">
        <f>IF(PARAMETER!H262="","",PARAMETER!H262)</f>
        <v/>
      </c>
      <c r="G257" s="28" t="str">
        <f>IF(PARAMETER!I262="","",PARAMETER!I262)</f>
        <v/>
      </c>
      <c r="H257" s="29" t="str">
        <f>IF(PARAMETER!J262="","",PARAMETER!J262)</f>
        <v/>
      </c>
      <c r="M257" s="32" t="str">
        <f>IF(PARAMETER!E262="","",PARAMETER!E262)</f>
        <v>1998-08</v>
      </c>
      <c r="N257" s="32" t="b">
        <f>IF(LEFT(PARAMETER!C262,6)=$AE$51,TRUE,FALSE)</f>
        <v>0</v>
      </c>
      <c r="O257" s="33" t="str">
        <f t="shared" si="20"/>
        <v/>
      </c>
      <c r="P257" s="33" t="str">
        <f t="shared" si="21"/>
        <v/>
      </c>
      <c r="Q257" s="33" t="str">
        <f t="shared" si="19"/>
        <v/>
      </c>
      <c r="R257" s="101"/>
      <c r="S257" s="32" t="str">
        <f>IF(M257="","",PARAMETER!C262&amp;": "&amp;PARAMETER!E262&amp;" ("&amp;PARAMETER!D262&amp;")")</f>
        <v>DIN EN ISO 11905-1: 1998-08 (H 36)</v>
      </c>
      <c r="T257" s="32" t="str">
        <f>IF(R257&lt;&gt;"",R257,IF(N257,LEFT(PARAMETER!C262,9)&amp;"-"&amp;PARAMETER!D262&amp;Q257&amp;": "&amp;'DAkkS Transfer'!M257,S257))</f>
        <v>DIN EN ISO 11905-1: 1998-08 (H 36)</v>
      </c>
      <c r="U257" s="33" t="str">
        <f>IF(H257="","",MAX(U$9:U256)+1)</f>
        <v/>
      </c>
      <c r="V257" s="32" t="str">
        <f>IF(G257=PARAMETER!Q$9,PARAMETER!B262&amp;" - "&amp;AD$62,"")</f>
        <v/>
      </c>
      <c r="W257" s="32" t="str">
        <f>IF(H257="x",PARAMETER!B262,W256)</f>
        <v>3. Einzelstoffe, Summenparameter, Gruppenparameter</v>
      </c>
      <c r="X257" s="33" t="b">
        <f>ISNUMBER(PARAMETER!K262)</f>
        <v>1</v>
      </c>
    </row>
    <row r="258" spans="1:24" s="26" customFormat="1" ht="15.75" customHeight="1" x14ac:dyDescent="0.25">
      <c r="A258" s="77">
        <v>249</v>
      </c>
      <c r="B258" s="34" t="str">
        <f>IF(H258="S",V258,IF(H258="","",IF(PARAMETER!B263='DAkkS Transfer'!W257,"",'DAkkS Transfer'!W258)))</f>
        <v/>
      </c>
      <c r="C258" s="35" t="str">
        <f t="shared" si="23"/>
        <v>DIN EN ISO 20236: 2023-04 (H 62)</v>
      </c>
      <c r="D258" s="29" t="str">
        <f>IF(PARAMETER!F263="","",PARAMETER!F263)</f>
        <v/>
      </c>
      <c r="E258" s="29" t="str">
        <f>IF(PARAMETER!G263="","",PARAMETER!G263)</f>
        <v/>
      </c>
      <c r="F258" s="36" t="str">
        <f>IF(PARAMETER!H263="","",PARAMETER!H263)</f>
        <v/>
      </c>
      <c r="G258" s="28" t="str">
        <f>IF(PARAMETER!I263="","",PARAMETER!I263)</f>
        <v/>
      </c>
      <c r="H258" s="29" t="str">
        <f>IF(PARAMETER!J263="","",PARAMETER!J263)</f>
        <v/>
      </c>
      <c r="M258" s="32" t="str">
        <f>IF(PARAMETER!E263="","",PARAMETER!E263)</f>
        <v>2023-04</v>
      </c>
      <c r="N258" s="32" t="b">
        <f>IF(LEFT(PARAMETER!C263,6)=$AE$51,TRUE,FALSE)</f>
        <v>0</v>
      </c>
      <c r="O258" s="33" t="str">
        <f t="shared" si="20"/>
        <v/>
      </c>
      <c r="P258" s="33" t="str">
        <f t="shared" si="21"/>
        <v/>
      </c>
      <c r="Q258" s="33" t="str">
        <f t="shared" si="19"/>
        <v/>
      </c>
      <c r="R258" s="101"/>
      <c r="S258" s="32" t="str">
        <f>IF(M258="","",PARAMETER!C263&amp;": "&amp;PARAMETER!E263&amp;" ("&amp;PARAMETER!D263&amp;")")</f>
        <v>DIN EN ISO 20236: 2023-04 (H 62)</v>
      </c>
      <c r="T258" s="32" t="str">
        <f>IF(R258&lt;&gt;"",R258,IF(N258,LEFT(PARAMETER!C263,9)&amp;"-"&amp;PARAMETER!D263&amp;Q258&amp;": "&amp;'DAkkS Transfer'!M258,S258))</f>
        <v>DIN EN ISO 20236: 2023-04 (H 62)</v>
      </c>
      <c r="U258" s="33" t="str">
        <f>IF(H258="","",MAX(U$9:U257)+1)</f>
        <v/>
      </c>
      <c r="V258" s="32" t="str">
        <f>IF(G258=PARAMETER!Q$9,PARAMETER!B263&amp;" - "&amp;AD$62,"")</f>
        <v/>
      </c>
      <c r="W258" s="32" t="str">
        <f>IF(H258="x",PARAMETER!B263,W257)</f>
        <v>3. Einzelstoffe, Summenparameter, Gruppenparameter</v>
      </c>
      <c r="X258" s="33" t="b">
        <f>ISNUMBER(PARAMETER!K263)</f>
        <v>1</v>
      </c>
    </row>
    <row r="259" spans="1:24" s="26" customFormat="1" ht="15.75" customHeight="1" x14ac:dyDescent="0.25">
      <c r="A259" s="77">
        <v>250</v>
      </c>
      <c r="B259" s="34" t="str">
        <f>IF(H259="S",V259,IF(H259="","",IF(PARAMETER!B264='DAkkS Transfer'!W258,"",'DAkkS Transfer'!W259)))</f>
        <v/>
      </c>
      <c r="C259" s="35" t="str">
        <f t="shared" si="23"/>
        <v>DIN EN ISO 9377-2: 2001-07 (H 53)</v>
      </c>
      <c r="D259" s="29" t="str">
        <f>IF(PARAMETER!F264="","",PARAMETER!F264)</f>
        <v/>
      </c>
      <c r="E259" s="29" t="str">
        <f>IF(PARAMETER!G264="","",PARAMETER!G264)</f>
        <v/>
      </c>
      <c r="F259" s="36" t="str">
        <f>IF(PARAMETER!H264="","",PARAMETER!H264)</f>
        <v/>
      </c>
      <c r="G259" s="28" t="str">
        <f>IF(PARAMETER!I264="","",PARAMETER!I264)</f>
        <v/>
      </c>
      <c r="H259" s="29" t="str">
        <f>IF(PARAMETER!J264="","",PARAMETER!J264)</f>
        <v/>
      </c>
      <c r="M259" s="32" t="str">
        <f>IF(PARAMETER!E264="","",PARAMETER!E264)</f>
        <v>2001-07</v>
      </c>
      <c r="N259" s="32" t="b">
        <f>IF(LEFT(PARAMETER!C264,6)=$AE$51,TRUE,FALSE)</f>
        <v>0</v>
      </c>
      <c r="O259" s="33" t="str">
        <f t="shared" si="20"/>
        <v/>
      </c>
      <c r="P259" s="33" t="str">
        <f t="shared" si="21"/>
        <v/>
      </c>
      <c r="Q259" s="33" t="str">
        <f t="shared" si="19"/>
        <v/>
      </c>
      <c r="R259" s="101"/>
      <c r="S259" s="32" t="str">
        <f>IF(M259="","",PARAMETER!C264&amp;": "&amp;PARAMETER!E264&amp;" ("&amp;PARAMETER!D264&amp;")")</f>
        <v>DIN EN ISO 9377-2: 2001-07 (H 53)</v>
      </c>
      <c r="T259" s="32" t="str">
        <f>IF(R259&lt;&gt;"",R259,IF(N259,LEFT(PARAMETER!C264,9)&amp;"-"&amp;PARAMETER!D264&amp;Q259&amp;": "&amp;'DAkkS Transfer'!M259,S259))</f>
        <v>DIN EN ISO 9377-2: 2001-07 (H 53)</v>
      </c>
      <c r="U259" s="33" t="str">
        <f>IF(H259="","",MAX(U$9:U258)+1)</f>
        <v/>
      </c>
      <c r="V259" s="32" t="str">
        <f>IF(G259=PARAMETER!Q$9,PARAMETER!B264&amp;" - "&amp;AD$62,"")</f>
        <v/>
      </c>
      <c r="W259" s="32" t="str">
        <f>IF(H259="x",PARAMETER!B264,W258)</f>
        <v>3. Einzelstoffe, Summenparameter, Gruppenparameter</v>
      </c>
      <c r="X259" s="33" t="b">
        <f>ISNUMBER(PARAMETER!K264)</f>
        <v>1</v>
      </c>
    </row>
    <row r="260" spans="1:24" s="26" customFormat="1" ht="15.75" customHeight="1" x14ac:dyDescent="0.25">
      <c r="A260" s="77">
        <v>251</v>
      </c>
      <c r="B260" s="34" t="str">
        <f>IF(H260="S",V260,IF(H260="","",IF(PARAMETER!B265='DAkkS Transfer'!W259,"",'DAkkS Transfer'!W260)))</f>
        <v/>
      </c>
      <c r="C260" s="35" t="str">
        <f t="shared" si="23"/>
        <v>DIN 38409-H 16-1: 1984-06</v>
      </c>
      <c r="D260" s="29" t="str">
        <f>IF(PARAMETER!F265="","",PARAMETER!F265)</f>
        <v/>
      </c>
      <c r="E260" s="29" t="str">
        <f>IF(PARAMETER!G265="","",PARAMETER!G265)</f>
        <v/>
      </c>
      <c r="F260" s="36" t="str">
        <f>IF(PARAMETER!H265="","",PARAMETER!H265)</f>
        <v/>
      </c>
      <c r="G260" s="28" t="str">
        <f>IF(PARAMETER!I265="","",PARAMETER!I265)</f>
        <v/>
      </c>
      <c r="H260" s="29" t="str">
        <f>IF(PARAMETER!J265="","",PARAMETER!J265)</f>
        <v/>
      </c>
      <c r="M260" s="32" t="str">
        <f>IF(PARAMETER!E265="","",PARAMETER!E265)</f>
        <v>1984-06</v>
      </c>
      <c r="N260" s="32" t="b">
        <f>IF(LEFT(PARAMETER!C265,6)=$AE$51,TRUE,FALSE)</f>
        <v>1</v>
      </c>
      <c r="O260" s="33">
        <f t="shared" si="20"/>
        <v>13</v>
      </c>
      <c r="P260" s="33">
        <f t="shared" si="21"/>
        <v>15</v>
      </c>
      <c r="Q260" s="33" t="str">
        <f t="shared" si="19"/>
        <v>-1</v>
      </c>
      <c r="R260" s="101"/>
      <c r="S260" s="32" t="str">
        <f>IF(M260="","",PARAMETER!C265&amp;": "&amp;PARAMETER!E265&amp;" ("&amp;PARAMETER!D265&amp;")")</f>
        <v>DIN 38409-16-1: 1984-06 (H 16)</v>
      </c>
      <c r="T260" s="32" t="str">
        <f>IF(R260&lt;&gt;"",R260,IF(N260,LEFT(PARAMETER!C265,9)&amp;"-"&amp;PARAMETER!D265&amp;Q260&amp;": "&amp;'DAkkS Transfer'!M260,S260))</f>
        <v>DIN 38409-H 16-1: 1984-06</v>
      </c>
      <c r="U260" s="33" t="str">
        <f>IF(H260="","",MAX(U$9:U259)+1)</f>
        <v/>
      </c>
      <c r="V260" s="32" t="str">
        <f>IF(G260=PARAMETER!Q$9,PARAMETER!B265&amp;" - "&amp;AD$62,"")</f>
        <v/>
      </c>
      <c r="W260" s="32" t="str">
        <f>IF(H260="x",PARAMETER!B265,W259)</f>
        <v>3. Einzelstoffe, Summenparameter, Gruppenparameter</v>
      </c>
      <c r="X260" s="33" t="b">
        <f>ISNUMBER(PARAMETER!K265)</f>
        <v>1</v>
      </c>
    </row>
    <row r="261" spans="1:24" s="26" customFormat="1" ht="15.75" customHeight="1" x14ac:dyDescent="0.25">
      <c r="A261" s="77">
        <v>252</v>
      </c>
      <c r="B261" s="34" t="str">
        <f>IF(H261="S",V261,IF(H261="","",IF(PARAMETER!B266='DAkkS Transfer'!W260,"",'DAkkS Transfer'!W261)))</f>
        <v/>
      </c>
      <c r="C261" s="35" t="str">
        <f t="shared" si="23"/>
        <v>DIN 38409-H 16-2: 1984-06</v>
      </c>
      <c r="D261" s="29" t="str">
        <f>IF(PARAMETER!F266="","",PARAMETER!F266)</f>
        <v/>
      </c>
      <c r="E261" s="29" t="str">
        <f>IF(PARAMETER!G266="","",PARAMETER!G266)</f>
        <v/>
      </c>
      <c r="F261" s="36" t="str">
        <f>IF(PARAMETER!H266="","",PARAMETER!H266)</f>
        <v/>
      </c>
      <c r="G261" s="28" t="str">
        <f>IF(PARAMETER!I266="","",PARAMETER!I266)</f>
        <v/>
      </c>
      <c r="H261" s="29" t="str">
        <f>IF(PARAMETER!J266="","",PARAMETER!J266)</f>
        <v/>
      </c>
      <c r="M261" s="32" t="str">
        <f>IF(PARAMETER!E266="","",PARAMETER!E266)</f>
        <v>1984-06</v>
      </c>
      <c r="N261" s="32" t="b">
        <f>IF(LEFT(PARAMETER!C266,6)=$AE$51,TRUE,FALSE)</f>
        <v>1</v>
      </c>
      <c r="O261" s="33">
        <f t="shared" si="20"/>
        <v>13</v>
      </c>
      <c r="P261" s="33">
        <f t="shared" si="21"/>
        <v>15</v>
      </c>
      <c r="Q261" s="33" t="str">
        <f t="shared" si="19"/>
        <v>-2</v>
      </c>
      <c r="R261" s="101"/>
      <c r="S261" s="32" t="str">
        <f>IF(M261="","",PARAMETER!C266&amp;": "&amp;PARAMETER!E266&amp;" ("&amp;PARAMETER!D266&amp;")")</f>
        <v>DIN 38409-16-2: 1984-06 (H 16)</v>
      </c>
      <c r="T261" s="32" t="str">
        <f>IF(R261&lt;&gt;"",R261,IF(N261,LEFT(PARAMETER!C266,9)&amp;"-"&amp;PARAMETER!D266&amp;Q261&amp;": "&amp;'DAkkS Transfer'!M261,S261))</f>
        <v>DIN 38409-H 16-2: 1984-06</v>
      </c>
      <c r="U261" s="33" t="str">
        <f>IF(H261="","",MAX(U$9:U260)+1)</f>
        <v/>
      </c>
      <c r="V261" s="32" t="str">
        <f>IF(G261=PARAMETER!Q$9,PARAMETER!B266&amp;" - "&amp;AD$62,"")</f>
        <v/>
      </c>
      <c r="W261" s="32" t="str">
        <f>IF(H261="x",PARAMETER!B266,W260)</f>
        <v>3. Einzelstoffe, Summenparameter, Gruppenparameter</v>
      </c>
      <c r="X261" s="33" t="b">
        <f>ISNUMBER(PARAMETER!K266)</f>
        <v>1</v>
      </c>
    </row>
    <row r="262" spans="1:24" s="26" customFormat="1" ht="31.2" x14ac:dyDescent="0.25">
      <c r="A262" s="77">
        <v>253</v>
      </c>
      <c r="B262" s="34" t="str">
        <f>IF(H262="S",V262,IF(H262="","",IF(PARAMETER!B267='DAkkS Transfer'!W261,"",'DAkkS Transfer'!W262)))</f>
        <v/>
      </c>
      <c r="C262" s="35" t="str">
        <f t="shared" si="23"/>
        <v>DIN EN ISO 14402, Verfahren nach Abschnitt 4: 1999-12 (H 37)</v>
      </c>
      <c r="D262" s="29" t="str">
        <f>IF(PARAMETER!F267="","",PARAMETER!F267)</f>
        <v/>
      </c>
      <c r="E262" s="29" t="str">
        <f>IF(PARAMETER!G267="","",PARAMETER!G267)</f>
        <v/>
      </c>
      <c r="F262" s="36" t="str">
        <f>IF(PARAMETER!H267="","",PARAMETER!H267)</f>
        <v/>
      </c>
      <c r="G262" s="28" t="str">
        <f>IF(PARAMETER!I267="","",PARAMETER!I267)</f>
        <v/>
      </c>
      <c r="H262" s="29" t="str">
        <f>IF(PARAMETER!J267="","",PARAMETER!J267)</f>
        <v/>
      </c>
      <c r="M262" s="32" t="str">
        <f>IF(PARAMETER!E267="","",PARAMETER!E267)</f>
        <v>1999-12</v>
      </c>
      <c r="N262" s="32" t="b">
        <f>IF(LEFT(PARAMETER!C267,6)=$AE$51,TRUE,FALSE)</f>
        <v>0</v>
      </c>
      <c r="O262" s="33" t="str">
        <f t="shared" si="20"/>
        <v/>
      </c>
      <c r="P262" s="33" t="str">
        <f t="shared" si="21"/>
        <v/>
      </c>
      <c r="Q262" s="33" t="str">
        <f t="shared" si="19"/>
        <v/>
      </c>
      <c r="R262" s="101"/>
      <c r="S262" s="32" t="str">
        <f>IF(M262="","",PARAMETER!C267&amp;": "&amp;PARAMETER!E267&amp;" ("&amp;PARAMETER!D267&amp;")")</f>
        <v>DIN EN ISO 14402, Verfahren nach Abschnitt 4: 1999-12 (H 37)</v>
      </c>
      <c r="T262" s="32" t="str">
        <f>IF(R262&lt;&gt;"",R262,IF(N262,LEFT(PARAMETER!C267,9)&amp;"-"&amp;PARAMETER!D267&amp;Q262&amp;": "&amp;'DAkkS Transfer'!M262,S262))</f>
        <v>DIN EN ISO 14402, Verfahren nach Abschnitt 4: 1999-12 (H 37)</v>
      </c>
      <c r="U262" s="33" t="str">
        <f>IF(H262="","",MAX(U$9:U261)+1)</f>
        <v/>
      </c>
      <c r="V262" s="32" t="str">
        <f>IF(G262=PARAMETER!Q$9,PARAMETER!B267&amp;" - "&amp;AD$62,"")</f>
        <v/>
      </c>
      <c r="W262" s="32" t="str">
        <f>IF(H262="x",PARAMETER!B267,W261)</f>
        <v>3. Einzelstoffe, Summenparameter, Gruppenparameter</v>
      </c>
      <c r="X262" s="33" t="b">
        <f>ISNUMBER(PARAMETER!K267)</f>
        <v>1</v>
      </c>
    </row>
    <row r="263" spans="1:24" s="26" customFormat="1" ht="15.75" customHeight="1" x14ac:dyDescent="0.25">
      <c r="A263" s="77">
        <v>254</v>
      </c>
      <c r="B263" s="34" t="str">
        <f>IF(H263="S",V263,IF(H263="","",IF(PARAMETER!B268='DAkkS Transfer'!W262,"",'DAkkS Transfer'!W263)))</f>
        <v/>
      </c>
      <c r="C263" s="35" t="str">
        <f t="shared" si="23"/>
        <v>DIN EN ISO 7393-2: 2019-03 (G 4-2)</v>
      </c>
      <c r="D263" s="29" t="str">
        <f>IF(PARAMETER!F268="","",PARAMETER!F268)</f>
        <v/>
      </c>
      <c r="E263" s="29" t="str">
        <f>IF(PARAMETER!G268="","",PARAMETER!G268)</f>
        <v/>
      </c>
      <c r="F263" s="36" t="str">
        <f>IF(PARAMETER!H268="","",PARAMETER!H268)</f>
        <v/>
      </c>
      <c r="G263" s="28" t="str">
        <f>IF(PARAMETER!I268="","",PARAMETER!I268)</f>
        <v/>
      </c>
      <c r="H263" s="29" t="str">
        <f>IF(PARAMETER!J268="","",PARAMETER!J268)</f>
        <v/>
      </c>
      <c r="M263" s="32" t="str">
        <f>IF(PARAMETER!E268="","",PARAMETER!E268)</f>
        <v>2019-03</v>
      </c>
      <c r="N263" s="32" t="b">
        <f>IF(LEFT(PARAMETER!C268,6)=$AE$51,TRUE,FALSE)</f>
        <v>0</v>
      </c>
      <c r="O263" s="33" t="str">
        <f t="shared" si="20"/>
        <v/>
      </c>
      <c r="P263" s="33" t="str">
        <f t="shared" si="21"/>
        <v/>
      </c>
      <c r="Q263" s="33" t="str">
        <f t="shared" si="19"/>
        <v/>
      </c>
      <c r="R263" s="101"/>
      <c r="S263" s="32" t="str">
        <f>IF(M263="","",PARAMETER!C268&amp;": "&amp;PARAMETER!E268&amp;" ("&amp;PARAMETER!D268&amp;")")</f>
        <v>DIN EN ISO 7393-2: 2019-03 (G 4-2)</v>
      </c>
      <c r="T263" s="32" t="str">
        <f>IF(R263&lt;&gt;"",R263,IF(N263,LEFT(PARAMETER!C268,9)&amp;"-"&amp;PARAMETER!D268&amp;Q263&amp;": "&amp;'DAkkS Transfer'!M263,S263))</f>
        <v>DIN EN ISO 7393-2: 2019-03 (G 4-2)</v>
      </c>
      <c r="U263" s="33" t="str">
        <f>IF(H263="","",MAX(U$9:U262)+1)</f>
        <v/>
      </c>
      <c r="V263" s="32" t="str">
        <f>IF(G263=PARAMETER!Q$9,PARAMETER!B268&amp;" - "&amp;AD$62,"")</f>
        <v/>
      </c>
      <c r="W263" s="32" t="str">
        <f>IF(H263="x",PARAMETER!B268,W262)</f>
        <v>3. Einzelstoffe, Summenparameter, Gruppenparameter</v>
      </c>
      <c r="X263" s="33" t="b">
        <f>ISNUMBER(PARAMETER!K268)</f>
        <v>1</v>
      </c>
    </row>
    <row r="264" spans="1:24" s="26" customFormat="1" ht="15.75" customHeight="1" x14ac:dyDescent="0.25">
      <c r="A264" s="77">
        <v>255</v>
      </c>
      <c r="B264" s="34" t="str">
        <f>IF(H264="S",V264,IF(H264="","",IF(PARAMETER!B269='DAkkS Transfer'!W263,"",'DAkkS Transfer'!W264)))</f>
        <v/>
      </c>
      <c r="C264" s="35" t="str">
        <f t="shared" si="23"/>
        <v>DIN EN ISO 7393-1: 2000-04 (G 4-3)</v>
      </c>
      <c r="D264" s="29" t="str">
        <f>IF(PARAMETER!F269="","",PARAMETER!F269)</f>
        <v/>
      </c>
      <c r="E264" s="29" t="str">
        <f>IF(PARAMETER!G269="","",PARAMETER!G269)</f>
        <v/>
      </c>
      <c r="F264" s="36" t="str">
        <f>IF(PARAMETER!H269="","",PARAMETER!H269)</f>
        <v/>
      </c>
      <c r="G264" s="28" t="str">
        <f>IF(PARAMETER!I269="","",PARAMETER!I269)</f>
        <v/>
      </c>
      <c r="H264" s="29" t="str">
        <f>IF(PARAMETER!J269="","",PARAMETER!J269)</f>
        <v/>
      </c>
      <c r="M264" s="32" t="str">
        <f>IF(PARAMETER!E269="","",PARAMETER!E269)</f>
        <v>2000-04</v>
      </c>
      <c r="N264" s="32" t="b">
        <f>IF(LEFT(PARAMETER!C269,6)=$AE$51,TRUE,FALSE)</f>
        <v>0</v>
      </c>
      <c r="O264" s="33" t="str">
        <f t="shared" si="20"/>
        <v/>
      </c>
      <c r="P264" s="33" t="str">
        <f t="shared" si="21"/>
        <v/>
      </c>
      <c r="Q264" s="33" t="str">
        <f t="shared" si="19"/>
        <v/>
      </c>
      <c r="R264" s="101"/>
      <c r="S264" s="32" t="str">
        <f>IF(M264="","",PARAMETER!C269&amp;": "&amp;PARAMETER!E269&amp;" ("&amp;PARAMETER!D269&amp;")")</f>
        <v>DIN EN ISO 7393-1: 2000-04 (G 4-3)</v>
      </c>
      <c r="T264" s="32" t="str">
        <f>IF(R264&lt;&gt;"",R264,IF(N264,LEFT(PARAMETER!C269,9)&amp;"-"&amp;PARAMETER!D269&amp;Q264&amp;": "&amp;'DAkkS Transfer'!M264,S264))</f>
        <v>DIN EN ISO 7393-1: 2000-04 (G 4-3)</v>
      </c>
      <c r="U264" s="33" t="str">
        <f>IF(H264="","",MAX(U$9:U263)+1)</f>
        <v/>
      </c>
      <c r="V264" s="32" t="str">
        <f>IF(G264=PARAMETER!Q$9,PARAMETER!B269&amp;" - "&amp;AD$62,"")</f>
        <v/>
      </c>
      <c r="W264" s="32" t="str">
        <f>IF(H264="x",PARAMETER!B269,W263)</f>
        <v>3. Einzelstoffe, Summenparameter, Gruppenparameter</v>
      </c>
      <c r="X264" s="33" t="b">
        <f>ISNUMBER(PARAMETER!K269)</f>
        <v>0</v>
      </c>
    </row>
    <row r="265" spans="1:24" s="26" customFormat="1" ht="15.75" customHeight="1" x14ac:dyDescent="0.25">
      <c r="A265" s="77">
        <v>256</v>
      </c>
      <c r="B265" s="34" t="str">
        <f>IF(H265="S",V265,IF(H265="","",IF(PARAMETER!B270='DAkkS Transfer'!W264,"",'DAkkS Transfer'!W265)))</f>
        <v/>
      </c>
      <c r="C265" s="35" t="str">
        <f t="shared" si="23"/>
        <v>DIN EN ISO 6468: 1997-02 (F 1)</v>
      </c>
      <c r="D265" s="29" t="str">
        <f>IF(PARAMETER!F270="","",PARAMETER!F270)</f>
        <v/>
      </c>
      <c r="E265" s="29" t="str">
        <f>IF(PARAMETER!G270="","",PARAMETER!G270)</f>
        <v/>
      </c>
      <c r="F265" s="36" t="str">
        <f>IF(PARAMETER!H270="","",PARAMETER!H270)</f>
        <v/>
      </c>
      <c r="G265" s="28" t="str">
        <f>IF(PARAMETER!I270="","",PARAMETER!I270)</f>
        <v/>
      </c>
      <c r="H265" s="29" t="str">
        <f>IF(PARAMETER!J270="","",PARAMETER!J270)</f>
        <v/>
      </c>
      <c r="M265" s="32" t="str">
        <f>IF(PARAMETER!E270="","",PARAMETER!E270)</f>
        <v>1997-02</v>
      </c>
      <c r="N265" s="32" t="b">
        <f>IF(LEFT(PARAMETER!C270,6)=$AE$51,TRUE,FALSE)</f>
        <v>0</v>
      </c>
      <c r="O265" s="33" t="str">
        <f t="shared" si="20"/>
        <v/>
      </c>
      <c r="P265" s="33" t="str">
        <f t="shared" si="21"/>
        <v/>
      </c>
      <c r="Q265" s="33" t="str">
        <f t="shared" ref="Q265:Q328" si="24">IF(N265,IF(P265&gt;O265,MID(S265,O265,(P265-O265)),""),"")</f>
        <v/>
      </c>
      <c r="R265" s="101"/>
      <c r="S265" s="32" t="str">
        <f>IF(M265="","",PARAMETER!C270&amp;": "&amp;PARAMETER!E270&amp;" ("&amp;PARAMETER!D270&amp;")")</f>
        <v>DIN EN ISO 6468: 1997-02 (F 1)</v>
      </c>
      <c r="T265" s="32" t="str">
        <f>IF(R265&lt;&gt;"",R265,IF(N265,LEFT(PARAMETER!C270,9)&amp;"-"&amp;PARAMETER!D270&amp;Q265&amp;": "&amp;'DAkkS Transfer'!M265,S265))</f>
        <v>DIN EN ISO 6468: 1997-02 (F 1)</v>
      </c>
      <c r="U265" s="33" t="str">
        <f>IF(H265="","",MAX(U$9:U264)+1)</f>
        <v/>
      </c>
      <c r="V265" s="32" t="str">
        <f>IF(G265=PARAMETER!Q$9,PARAMETER!B270&amp;" - "&amp;AD$62,"")</f>
        <v/>
      </c>
      <c r="W265" s="32" t="str">
        <f>IF(H265="x",PARAMETER!B270,W264)</f>
        <v>3. Einzelstoffe, Summenparameter, Gruppenparameter</v>
      </c>
      <c r="X265" s="33" t="b">
        <f>ISNUMBER(PARAMETER!K270)</f>
        <v>1</v>
      </c>
    </row>
    <row r="266" spans="1:24" s="26" customFormat="1" ht="15.75" customHeight="1" x14ac:dyDescent="0.25">
      <c r="A266" s="77">
        <v>257</v>
      </c>
      <c r="B266" s="34" t="str">
        <f>IF(H266="S",V266,IF(H266="","",IF(PARAMETER!B271='DAkkS Transfer'!W265,"",'DAkkS Transfer'!W266)))</f>
        <v/>
      </c>
      <c r="C266" s="35" t="str">
        <f t="shared" si="23"/>
        <v>DIN 38407-F 2: 1993-02</v>
      </c>
      <c r="D266" s="29" t="str">
        <f>IF(PARAMETER!F271="","",PARAMETER!F271)</f>
        <v/>
      </c>
      <c r="E266" s="29" t="str">
        <f>IF(PARAMETER!G271="","",PARAMETER!G271)</f>
        <v/>
      </c>
      <c r="F266" s="36" t="str">
        <f>IF(PARAMETER!H271="","",PARAMETER!H271)</f>
        <v/>
      </c>
      <c r="G266" s="28" t="str">
        <f>IF(PARAMETER!I271="","",PARAMETER!I271)</f>
        <v/>
      </c>
      <c r="H266" s="29" t="str">
        <f>IF(PARAMETER!J271="","",PARAMETER!J271)</f>
        <v/>
      </c>
      <c r="M266" s="32" t="str">
        <f>IF(PARAMETER!E271="","",PARAMETER!E271)</f>
        <v>1993-02</v>
      </c>
      <c r="N266" s="32" t="b">
        <f>IF(LEFT(PARAMETER!C271,6)=$AE$51,TRUE,FALSE)</f>
        <v>1</v>
      </c>
      <c r="O266" s="33">
        <f t="shared" si="20"/>
        <v>18</v>
      </c>
      <c r="P266" s="33">
        <f t="shared" si="21"/>
        <v>12</v>
      </c>
      <c r="Q266" s="33" t="str">
        <f t="shared" si="24"/>
        <v/>
      </c>
      <c r="R266" s="101"/>
      <c r="S266" s="32" t="str">
        <f>IF(M266="","",PARAMETER!C271&amp;": "&amp;PARAMETER!E271&amp;" ("&amp;PARAMETER!D271&amp;")")</f>
        <v>DIN 38407-2: 1993-02 (F 2)</v>
      </c>
      <c r="T266" s="32" t="str">
        <f>IF(R266&lt;&gt;"",R266,IF(N266,LEFT(PARAMETER!C271,9)&amp;"-"&amp;PARAMETER!D271&amp;Q266&amp;": "&amp;'DAkkS Transfer'!M266,S266))</f>
        <v>DIN 38407-F 2: 1993-02</v>
      </c>
      <c r="U266" s="33" t="str">
        <f>IF(H266="","",MAX(U$9:U265)+1)</f>
        <v/>
      </c>
      <c r="V266" s="32" t="str">
        <f>IF(G266=PARAMETER!Q$9,PARAMETER!B271&amp;" - "&amp;AD$62,"")</f>
        <v/>
      </c>
      <c r="W266" s="32" t="str">
        <f>IF(H266="x",PARAMETER!B271,W265)</f>
        <v>3. Einzelstoffe, Summenparameter, Gruppenparameter</v>
      </c>
      <c r="X266" s="33" t="b">
        <f>ISNUMBER(PARAMETER!K271)</f>
        <v>1</v>
      </c>
    </row>
    <row r="267" spans="1:24" s="26" customFormat="1" ht="15.75" customHeight="1" x14ac:dyDescent="0.25">
      <c r="A267" s="77">
        <v>258</v>
      </c>
      <c r="B267" s="34" t="str">
        <f>IF(H267="S",V267,IF(H267="","",IF(PARAMETER!B272='DAkkS Transfer'!W266,"",'DAkkS Transfer'!W267)))</f>
        <v/>
      </c>
      <c r="C267" s="35" t="str">
        <f t="shared" si="23"/>
        <v>DIN 38407-F 37: 2013-11</v>
      </c>
      <c r="D267" s="29" t="str">
        <f>IF(PARAMETER!F272="","",PARAMETER!F272)</f>
        <v/>
      </c>
      <c r="E267" s="29" t="str">
        <f>IF(PARAMETER!G272="","",PARAMETER!G272)</f>
        <v/>
      </c>
      <c r="F267" s="36" t="str">
        <f>IF(PARAMETER!H272="","",PARAMETER!H272)</f>
        <v/>
      </c>
      <c r="G267" s="28" t="str">
        <f>IF(PARAMETER!I272="","",PARAMETER!I272)</f>
        <v/>
      </c>
      <c r="H267" s="29" t="str">
        <f>IF(PARAMETER!J272="","",PARAMETER!J272)</f>
        <v/>
      </c>
      <c r="M267" s="32" t="str">
        <f>IF(PARAMETER!E272="","",PARAMETER!E272)</f>
        <v>2013-11</v>
      </c>
      <c r="N267" s="32" t="b">
        <f>IF(LEFT(PARAMETER!C272,6)=$AE$51,TRUE,FALSE)</f>
        <v>1</v>
      </c>
      <c r="O267" s="33">
        <f t="shared" si="20"/>
        <v>19</v>
      </c>
      <c r="P267" s="33">
        <f t="shared" si="21"/>
        <v>13</v>
      </c>
      <c r="Q267" s="33" t="str">
        <f t="shared" si="24"/>
        <v/>
      </c>
      <c r="R267" s="101"/>
      <c r="S267" s="32" t="str">
        <f>IF(M267="","",PARAMETER!C272&amp;": "&amp;PARAMETER!E272&amp;" ("&amp;PARAMETER!D272&amp;")")</f>
        <v>DIN 38407-37: 2013-11 (F 37)</v>
      </c>
      <c r="T267" s="32" t="str">
        <f>IF(R267&lt;&gt;"",R267,IF(N267,LEFT(PARAMETER!C272,9)&amp;"-"&amp;PARAMETER!D272&amp;Q267&amp;": "&amp;'DAkkS Transfer'!M267,S267))</f>
        <v>DIN 38407-F 37: 2013-11</v>
      </c>
      <c r="U267" s="33" t="str">
        <f>IF(H267="","",MAX(U$9:U266)+1)</f>
        <v/>
      </c>
      <c r="V267" s="32" t="str">
        <f>IF(G267=PARAMETER!Q$9,PARAMETER!B272&amp;" - "&amp;AD$62,"")</f>
        <v/>
      </c>
      <c r="W267" s="32" t="str">
        <f>IF(H267="x",PARAMETER!B272,W266)</f>
        <v>3. Einzelstoffe, Summenparameter, Gruppenparameter</v>
      </c>
      <c r="X267" s="33" t="b">
        <f>ISNUMBER(PARAMETER!K272)</f>
        <v>1</v>
      </c>
    </row>
    <row r="268" spans="1:24" s="26" customFormat="1" ht="15.75" customHeight="1" x14ac:dyDescent="0.25">
      <c r="A268" s="77">
        <v>259</v>
      </c>
      <c r="B268" s="34" t="str">
        <f>IF(H268="S",V268,IF(H268="","",IF(PARAMETER!B273='DAkkS Transfer'!W267,"",'DAkkS Transfer'!W268)))</f>
        <v/>
      </c>
      <c r="C268" s="35" t="str">
        <f t="shared" si="23"/>
        <v>DIN EN 16693: 2015-12 (F 51)</v>
      </c>
      <c r="D268" s="29" t="str">
        <f>IF(PARAMETER!F273="","",PARAMETER!F273)</f>
        <v/>
      </c>
      <c r="E268" s="29" t="str">
        <f>IF(PARAMETER!G273="","",PARAMETER!G273)</f>
        <v/>
      </c>
      <c r="F268" s="36" t="str">
        <f>IF(PARAMETER!H273="","",PARAMETER!H273)</f>
        <v/>
      </c>
      <c r="G268" s="28" t="str">
        <f>IF(PARAMETER!I273="","",PARAMETER!I273)</f>
        <v/>
      </c>
      <c r="H268" s="29" t="str">
        <f>IF(PARAMETER!J273="","",PARAMETER!J273)</f>
        <v/>
      </c>
      <c r="M268" s="32" t="str">
        <f>IF(PARAMETER!E273="","",PARAMETER!E273)</f>
        <v>2015-12</v>
      </c>
      <c r="N268" s="32" t="b">
        <f>IF(LEFT(PARAMETER!C273,6)=$AE$51,TRUE,FALSE)</f>
        <v>0</v>
      </c>
      <c r="O268" s="33" t="str">
        <f t="shared" si="20"/>
        <v/>
      </c>
      <c r="P268" s="33" t="str">
        <f t="shared" si="21"/>
        <v/>
      </c>
      <c r="Q268" s="33" t="str">
        <f t="shared" si="24"/>
        <v/>
      </c>
      <c r="R268" s="101"/>
      <c r="S268" s="32" t="str">
        <f>IF(M268="","",PARAMETER!C273&amp;": "&amp;PARAMETER!E273&amp;" ("&amp;PARAMETER!D273&amp;")")</f>
        <v>DIN EN 16693: 2015-12 (F 51)</v>
      </c>
      <c r="T268" s="32" t="str">
        <f>IF(R268&lt;&gt;"",R268,IF(N268,LEFT(PARAMETER!C273,9)&amp;"-"&amp;PARAMETER!D273&amp;Q268&amp;": "&amp;'DAkkS Transfer'!M268,S268))</f>
        <v>DIN EN 16693: 2015-12 (F 51)</v>
      </c>
      <c r="U268" s="33" t="str">
        <f>IF(H268="","",MAX(U$9:U267)+1)</f>
        <v/>
      </c>
      <c r="V268" s="32" t="str">
        <f>IF(G268=PARAMETER!Q$9,PARAMETER!B273&amp;" - "&amp;AD$62,"")</f>
        <v/>
      </c>
      <c r="W268" s="32" t="str">
        <f>IF(H268="x",PARAMETER!B273,W267)</f>
        <v>3. Einzelstoffe, Summenparameter, Gruppenparameter</v>
      </c>
      <c r="X268" s="33" t="b">
        <f>ISNUMBER(PARAMETER!K273)</f>
        <v>0</v>
      </c>
    </row>
    <row r="269" spans="1:24" s="26" customFormat="1" ht="15.75" customHeight="1" x14ac:dyDescent="0.25">
      <c r="A269" s="77">
        <v>260</v>
      </c>
      <c r="B269" s="34" t="str">
        <f>IF(H269="S",V269,IF(H269="","",IF(PARAMETER!B274='DAkkS Transfer'!W268,"",'DAkkS Transfer'!W269)))</f>
        <v/>
      </c>
      <c r="C269" s="35" t="str">
        <f t="shared" si="23"/>
        <v>DIN EN ISO 10301: 1997-08 (F 4)</v>
      </c>
      <c r="D269" s="29" t="str">
        <f>IF(PARAMETER!F274="","",PARAMETER!F274)</f>
        <v/>
      </c>
      <c r="E269" s="29" t="str">
        <f>IF(PARAMETER!G274="","",PARAMETER!G274)</f>
        <v/>
      </c>
      <c r="F269" s="36" t="str">
        <f>IF(PARAMETER!H274="","",PARAMETER!H274)</f>
        <v/>
      </c>
      <c r="G269" s="28" t="str">
        <f>IF(PARAMETER!I274="","",PARAMETER!I274)</f>
        <v/>
      </c>
      <c r="H269" s="29" t="str">
        <f>IF(PARAMETER!J274="","",PARAMETER!J274)</f>
        <v/>
      </c>
      <c r="M269" s="32" t="str">
        <f>IF(PARAMETER!E274="","",PARAMETER!E274)</f>
        <v>1997-08</v>
      </c>
      <c r="N269" s="32" t="b">
        <f>IF(LEFT(PARAMETER!C274,6)=$AE$51,TRUE,FALSE)</f>
        <v>0</v>
      </c>
      <c r="O269" s="33" t="str">
        <f t="shared" si="20"/>
        <v/>
      </c>
      <c r="P269" s="33" t="str">
        <f t="shared" si="21"/>
        <v/>
      </c>
      <c r="Q269" s="33" t="str">
        <f t="shared" si="24"/>
        <v/>
      </c>
      <c r="R269" s="101"/>
      <c r="S269" s="32" t="str">
        <f>IF(M269="","",PARAMETER!C274&amp;": "&amp;PARAMETER!E274&amp;" ("&amp;PARAMETER!D274&amp;")")</f>
        <v>DIN EN ISO 10301: 1997-08 (F 4)</v>
      </c>
      <c r="T269" s="32" t="str">
        <f>IF(R269&lt;&gt;"",R269,IF(N269,LEFT(PARAMETER!C274,9)&amp;"-"&amp;PARAMETER!D274&amp;Q269&amp;": "&amp;'DAkkS Transfer'!M269,S269))</f>
        <v>DIN EN ISO 10301: 1997-08 (F 4)</v>
      </c>
      <c r="U269" s="33" t="str">
        <f>IF(H269="","",MAX(U$9:U268)+1)</f>
        <v/>
      </c>
      <c r="V269" s="32" t="str">
        <f>IF(G269=PARAMETER!Q$9,PARAMETER!B274&amp;" - "&amp;AD$62,"")</f>
        <v/>
      </c>
      <c r="W269" s="32" t="str">
        <f>IF(H269="x",PARAMETER!B274,W268)</f>
        <v>3. Einzelstoffe, Summenparameter, Gruppenparameter</v>
      </c>
      <c r="X269" s="33" t="b">
        <f>ISNUMBER(PARAMETER!K274)</f>
        <v>1</v>
      </c>
    </row>
    <row r="270" spans="1:24" s="26" customFormat="1" ht="15.75" customHeight="1" x14ac:dyDescent="0.25">
      <c r="A270" s="77">
        <v>261</v>
      </c>
      <c r="B270" s="34" t="str">
        <f>IF(H270="S",V270,IF(H270="","",IF(PARAMETER!B275='DAkkS Transfer'!W269,"",'DAkkS Transfer'!W270)))</f>
        <v/>
      </c>
      <c r="C270" s="35" t="str">
        <f t="shared" si="23"/>
        <v>DIN EN ISO 15680: 2004-04 (F 19)</v>
      </c>
      <c r="D270" s="29" t="str">
        <f>IF(PARAMETER!F275="","",PARAMETER!F275)</f>
        <v/>
      </c>
      <c r="E270" s="29" t="str">
        <f>IF(PARAMETER!G275="","",PARAMETER!G275)</f>
        <v/>
      </c>
      <c r="F270" s="36" t="str">
        <f>IF(PARAMETER!H275="","",PARAMETER!H275)</f>
        <v/>
      </c>
      <c r="G270" s="28" t="str">
        <f>IF(PARAMETER!I275="","",PARAMETER!I275)</f>
        <v/>
      </c>
      <c r="H270" s="29" t="str">
        <f>IF(PARAMETER!J275="","",PARAMETER!J275)</f>
        <v/>
      </c>
      <c r="M270" s="32" t="str">
        <f>IF(PARAMETER!E275="","",PARAMETER!E275)</f>
        <v>2004-04</v>
      </c>
      <c r="N270" s="32" t="b">
        <f>IF(LEFT(PARAMETER!C275,6)=$AE$51,TRUE,FALSE)</f>
        <v>0</v>
      </c>
      <c r="O270" s="33" t="str">
        <f t="shared" si="20"/>
        <v/>
      </c>
      <c r="P270" s="33" t="str">
        <f t="shared" si="21"/>
        <v/>
      </c>
      <c r="Q270" s="33" t="str">
        <f t="shared" si="24"/>
        <v/>
      </c>
      <c r="R270" s="101"/>
      <c r="S270" s="32" t="str">
        <f>IF(M270="","",PARAMETER!C275&amp;": "&amp;PARAMETER!E275&amp;" ("&amp;PARAMETER!D275&amp;")")</f>
        <v>DIN EN ISO 15680: 2004-04 (F 19)</v>
      </c>
      <c r="T270" s="32" t="str">
        <f>IF(R270&lt;&gt;"",R270,IF(N270,LEFT(PARAMETER!C275,9)&amp;"-"&amp;PARAMETER!D275&amp;Q270&amp;": "&amp;'DAkkS Transfer'!M270,S270))</f>
        <v>DIN EN ISO 15680: 2004-04 (F 19)</v>
      </c>
      <c r="U270" s="33" t="str">
        <f>IF(H270="","",MAX(U$9:U269)+1)</f>
        <v/>
      </c>
      <c r="V270" s="32" t="str">
        <f>IF(G270=PARAMETER!Q$9,PARAMETER!B275&amp;" - "&amp;AD$62,"")</f>
        <v/>
      </c>
      <c r="W270" s="32" t="str">
        <f>IF(H270="x",PARAMETER!B275,W269)</f>
        <v>3. Einzelstoffe, Summenparameter, Gruppenparameter</v>
      </c>
      <c r="X270" s="33" t="b">
        <f>ISNUMBER(PARAMETER!K275)</f>
        <v>1</v>
      </c>
    </row>
    <row r="271" spans="1:24" s="26" customFormat="1" ht="15.75" customHeight="1" x14ac:dyDescent="0.25">
      <c r="A271" s="77">
        <v>262</v>
      </c>
      <c r="B271" s="34" t="str">
        <f>IF(H271="S",V271,IF(H271="","",IF(PARAMETER!B276='DAkkS Transfer'!W270,"",'DAkkS Transfer'!W271)))</f>
        <v/>
      </c>
      <c r="C271" s="35" t="str">
        <f t="shared" si="23"/>
        <v>DIN EN ISO 17943: 2016-10 (F 41)</v>
      </c>
      <c r="D271" s="29" t="str">
        <f>IF(PARAMETER!F276="","",PARAMETER!F276)</f>
        <v/>
      </c>
      <c r="E271" s="29" t="str">
        <f>IF(PARAMETER!G276="","",PARAMETER!G276)</f>
        <v/>
      </c>
      <c r="F271" s="36" t="str">
        <f>IF(PARAMETER!H276="","",PARAMETER!H276)</f>
        <v/>
      </c>
      <c r="G271" s="28" t="str">
        <f>IF(PARAMETER!I276="","",PARAMETER!I276)</f>
        <v/>
      </c>
      <c r="H271" s="29" t="str">
        <f>IF(PARAMETER!J276="","",PARAMETER!J276)</f>
        <v/>
      </c>
      <c r="M271" s="32" t="str">
        <f>IF(PARAMETER!E276="","",PARAMETER!E276)</f>
        <v>2016-10</v>
      </c>
      <c r="N271" s="32" t="b">
        <f>IF(LEFT(PARAMETER!C276,6)=$AE$51,TRUE,FALSE)</f>
        <v>0</v>
      </c>
      <c r="O271" s="33" t="str">
        <f t="shared" si="20"/>
        <v/>
      </c>
      <c r="P271" s="33" t="str">
        <f t="shared" si="21"/>
        <v/>
      </c>
      <c r="Q271" s="33" t="str">
        <f t="shared" si="24"/>
        <v/>
      </c>
      <c r="R271" s="101"/>
      <c r="S271" s="32" t="str">
        <f>IF(M271="","",PARAMETER!C276&amp;": "&amp;PARAMETER!E276&amp;" ("&amp;PARAMETER!D276&amp;")")</f>
        <v>DIN EN ISO 17943: 2016-10 (F 41)</v>
      </c>
      <c r="T271" s="32" t="str">
        <f>IF(R271&lt;&gt;"",R271,IF(N271,LEFT(PARAMETER!C276,9)&amp;"-"&amp;PARAMETER!D276&amp;Q271&amp;": "&amp;'DAkkS Transfer'!M271,S271))</f>
        <v>DIN EN ISO 17943: 2016-10 (F 41)</v>
      </c>
      <c r="U271" s="33" t="str">
        <f>IF(H271="","",MAX(U$9:U270)+1)</f>
        <v/>
      </c>
      <c r="V271" s="32" t="str">
        <f>IF(G271=PARAMETER!Q$9,PARAMETER!B276&amp;" - "&amp;AD$62,"")</f>
        <v/>
      </c>
      <c r="W271" s="32" t="str">
        <f>IF(H271="x",PARAMETER!B276,W270)</f>
        <v>3. Einzelstoffe, Summenparameter, Gruppenparameter</v>
      </c>
      <c r="X271" s="33" t="b">
        <f>ISNUMBER(PARAMETER!K276)</f>
        <v>0</v>
      </c>
    </row>
    <row r="272" spans="1:24" s="26" customFormat="1" ht="15.75" customHeight="1" x14ac:dyDescent="0.25">
      <c r="A272" s="77">
        <v>263</v>
      </c>
      <c r="B272" s="34" t="str">
        <f>IF(H272="S",V272,IF(H272="","",IF(PARAMETER!B277='DAkkS Transfer'!W271,"",'DAkkS Transfer'!W272)))</f>
        <v/>
      </c>
      <c r="C272" s="35" t="str">
        <f t="shared" si="23"/>
        <v>DIN 38407-F 43: 2014-10</v>
      </c>
      <c r="D272" s="29" t="str">
        <f>IF(PARAMETER!F277="","",PARAMETER!F277)</f>
        <v/>
      </c>
      <c r="E272" s="29" t="str">
        <f>IF(PARAMETER!G277="","",PARAMETER!G277)</f>
        <v/>
      </c>
      <c r="F272" s="36" t="str">
        <f>IF(PARAMETER!H277="","",PARAMETER!H277)</f>
        <v/>
      </c>
      <c r="G272" s="28" t="str">
        <f>IF(PARAMETER!I277="","",PARAMETER!I277)</f>
        <v/>
      </c>
      <c r="H272" s="29" t="str">
        <f>IF(PARAMETER!J277="","",PARAMETER!J277)</f>
        <v/>
      </c>
      <c r="M272" s="32" t="str">
        <f>IF(PARAMETER!E277="","",PARAMETER!E277)</f>
        <v>2014-10</v>
      </c>
      <c r="N272" s="32" t="b">
        <f>IF(LEFT(PARAMETER!C277,6)=$AE$51,TRUE,FALSE)</f>
        <v>1</v>
      </c>
      <c r="O272" s="33">
        <f t="shared" ref="O272:O335" si="25">IF(N272,FIND("-",S272,11),"")</f>
        <v>19</v>
      </c>
      <c r="P272" s="33">
        <f t="shared" ref="P272:P335" si="26">IF(N272,FIND(":",S272),"")</f>
        <v>13</v>
      </c>
      <c r="Q272" s="33" t="str">
        <f t="shared" si="24"/>
        <v/>
      </c>
      <c r="R272" s="101"/>
      <c r="S272" s="32" t="str">
        <f>IF(M272="","",PARAMETER!C277&amp;": "&amp;PARAMETER!E277&amp;" ("&amp;PARAMETER!D277&amp;")")</f>
        <v>DIN 38407-43: 2014-10 (F 43)</v>
      </c>
      <c r="T272" s="32" t="str">
        <f>IF(R272&lt;&gt;"",R272,IF(N272,LEFT(PARAMETER!C277,9)&amp;"-"&amp;PARAMETER!D277&amp;Q272&amp;": "&amp;'DAkkS Transfer'!M272,S272))</f>
        <v>DIN 38407-F 43: 2014-10</v>
      </c>
      <c r="U272" s="33" t="str">
        <f>IF(H272="","",MAX(U$9:U271)+1)</f>
        <v/>
      </c>
      <c r="V272" s="32" t="str">
        <f>IF(G272=PARAMETER!Q$9,PARAMETER!B277&amp;" - "&amp;AD$62,"")</f>
        <v/>
      </c>
      <c r="W272" s="32" t="str">
        <f>IF(H272="x",PARAMETER!B277,W271)</f>
        <v>3. Einzelstoffe, Summenparameter, Gruppenparameter</v>
      </c>
      <c r="X272" s="33" t="b">
        <f>ISNUMBER(PARAMETER!K277)</f>
        <v>1</v>
      </c>
    </row>
    <row r="273" spans="1:24" s="26" customFormat="1" ht="15.75" customHeight="1" x14ac:dyDescent="0.25">
      <c r="A273" s="77">
        <v>264</v>
      </c>
      <c r="B273" s="34" t="str">
        <f>IF(H273="S",V273,IF(H273="","",IF(PARAMETER!B278='DAkkS Transfer'!W272,"",'DAkkS Transfer'!W273)))</f>
        <v/>
      </c>
      <c r="C273" s="35" t="str">
        <f t="shared" si="23"/>
        <v>DIN EN ISO 20595: 2023-08</v>
      </c>
      <c r="D273" s="29" t="str">
        <f>IF(PARAMETER!F278="","",PARAMETER!F278)</f>
        <v/>
      </c>
      <c r="E273" s="29" t="str">
        <f>IF(PARAMETER!G278="","",PARAMETER!G278)</f>
        <v/>
      </c>
      <c r="F273" s="36" t="str">
        <f>IF(PARAMETER!H278="","",PARAMETER!H278)</f>
        <v/>
      </c>
      <c r="G273" s="28" t="str">
        <f>IF(PARAMETER!I278="","",PARAMETER!I278)</f>
        <v/>
      </c>
      <c r="H273" s="29" t="str">
        <f>IF(PARAMETER!J278="","",PARAMETER!J278)</f>
        <v/>
      </c>
      <c r="M273" s="32" t="str">
        <f>IF(PARAMETER!E278="","",PARAMETER!E278)</f>
        <v>2023-08</v>
      </c>
      <c r="N273" s="32" t="b">
        <f>IF(LEFT(PARAMETER!C278,6)=$AE$51,TRUE,FALSE)</f>
        <v>0</v>
      </c>
      <c r="O273" s="33" t="str">
        <f t="shared" si="25"/>
        <v/>
      </c>
      <c r="P273" s="33" t="str">
        <f t="shared" si="26"/>
        <v/>
      </c>
      <c r="Q273" s="33" t="str">
        <f t="shared" si="24"/>
        <v/>
      </c>
      <c r="R273" s="101" t="s">
        <v>576</v>
      </c>
      <c r="S273" s="32" t="str">
        <f>IF(M273="","",PARAMETER!C278&amp;": "&amp;PARAMETER!E278&amp;" ("&amp;PARAMETER!D278&amp;")")</f>
        <v>DIN EN ISO 20595: 2023-08 (-)</v>
      </c>
      <c r="T273" s="32" t="str">
        <f>IF(R273&lt;&gt;"",R273,IF(N273,LEFT(PARAMETER!C278,9)&amp;"-"&amp;PARAMETER!D278&amp;Q273&amp;": "&amp;'DAkkS Transfer'!M273,S273))</f>
        <v>DIN EN ISO 20595: 2023-08</v>
      </c>
      <c r="U273" s="33" t="str">
        <f>IF(H273="","",MAX(U$9:U272)+1)</f>
        <v/>
      </c>
      <c r="V273" s="32" t="str">
        <f>IF(G273=PARAMETER!Q$9,PARAMETER!B278&amp;" - "&amp;AD$62,"")</f>
        <v/>
      </c>
      <c r="W273" s="32" t="str">
        <f>IF(H273="x",PARAMETER!B278,W272)</f>
        <v>3. Einzelstoffe, Summenparameter, Gruppenparameter</v>
      </c>
      <c r="X273" s="33" t="b">
        <f>ISNUMBER(PARAMETER!K278)</f>
        <v>0</v>
      </c>
    </row>
    <row r="274" spans="1:24" s="26" customFormat="1" ht="15.75" customHeight="1" x14ac:dyDescent="0.25">
      <c r="A274" s="77">
        <v>265</v>
      </c>
      <c r="B274" s="34" t="str">
        <f>IF(H274="S",V274,IF(H274="","",IF(PARAMETER!B279='DAkkS Transfer'!W273,"",'DAkkS Transfer'!W274)))</f>
        <v/>
      </c>
      <c r="C274" s="35" t="str">
        <f t="shared" si="23"/>
        <v>DIN EN ISO 10301: 1997-08 (F 4)</v>
      </c>
      <c r="D274" s="29" t="str">
        <f>IF(PARAMETER!F279="","",PARAMETER!F279)</f>
        <v/>
      </c>
      <c r="E274" s="29" t="str">
        <f>IF(PARAMETER!G279="","",PARAMETER!G279)</f>
        <v/>
      </c>
      <c r="F274" s="36" t="str">
        <f>IF(PARAMETER!H279="","",PARAMETER!H279)</f>
        <v/>
      </c>
      <c r="G274" s="28" t="str">
        <f>IF(PARAMETER!I279="","",PARAMETER!I279)</f>
        <v/>
      </c>
      <c r="H274" s="29" t="str">
        <f>IF(PARAMETER!J279="","",PARAMETER!J279)</f>
        <v/>
      </c>
      <c r="M274" s="32" t="str">
        <f>IF(PARAMETER!E279="","",PARAMETER!E279)</f>
        <v>1997-08</v>
      </c>
      <c r="N274" s="32" t="b">
        <f>IF(LEFT(PARAMETER!C279,6)=$AE$51,TRUE,FALSE)</f>
        <v>0</v>
      </c>
      <c r="O274" s="33" t="str">
        <f t="shared" si="25"/>
        <v/>
      </c>
      <c r="P274" s="33" t="str">
        <f t="shared" si="26"/>
        <v/>
      </c>
      <c r="Q274" s="33" t="str">
        <f t="shared" si="24"/>
        <v/>
      </c>
      <c r="R274" s="101"/>
      <c r="S274" s="32" t="str">
        <f>IF(M274="","",PARAMETER!C279&amp;": "&amp;PARAMETER!E279&amp;" ("&amp;PARAMETER!D279&amp;")")</f>
        <v>DIN EN ISO 10301: 1997-08 (F 4)</v>
      </c>
      <c r="T274" s="32" t="str">
        <f>IF(R274&lt;&gt;"",R274,IF(N274,LEFT(PARAMETER!C279,9)&amp;"-"&amp;PARAMETER!D279&amp;Q274&amp;": "&amp;'DAkkS Transfer'!M274,S274))</f>
        <v>DIN EN ISO 10301: 1997-08 (F 4)</v>
      </c>
      <c r="U274" s="33" t="str">
        <f>IF(H274="","",MAX(U$9:U273)+1)</f>
        <v/>
      </c>
      <c r="V274" s="32" t="str">
        <f>IF(G274=PARAMETER!Q$9,PARAMETER!B279&amp;" - "&amp;AD$62,"")</f>
        <v/>
      </c>
      <c r="W274" s="32" t="str">
        <f>IF(H274="x",PARAMETER!B279,W273)</f>
        <v>3. Einzelstoffe, Summenparameter, Gruppenparameter</v>
      </c>
      <c r="X274" s="33" t="b">
        <f>ISNUMBER(PARAMETER!K279)</f>
        <v>1</v>
      </c>
    </row>
    <row r="275" spans="1:24" s="26" customFormat="1" ht="15.75" customHeight="1" x14ac:dyDescent="0.25">
      <c r="A275" s="77">
        <v>266</v>
      </c>
      <c r="B275" s="34" t="str">
        <f>IF(H275="S",V275,IF(H275="","",IF(PARAMETER!B280='DAkkS Transfer'!W274,"",'DAkkS Transfer'!W275)))</f>
        <v/>
      </c>
      <c r="C275" s="35" t="str">
        <f t="shared" si="23"/>
        <v>DIN EN ISO 15680: 2004-04 (F 19)</v>
      </c>
      <c r="D275" s="29" t="str">
        <f>IF(PARAMETER!F280="","",PARAMETER!F280)</f>
        <v/>
      </c>
      <c r="E275" s="29" t="str">
        <f>IF(PARAMETER!G280="","",PARAMETER!G280)</f>
        <v/>
      </c>
      <c r="F275" s="36" t="str">
        <f>IF(PARAMETER!H280="","",PARAMETER!H280)</f>
        <v/>
      </c>
      <c r="G275" s="28" t="str">
        <f>IF(PARAMETER!I280="","",PARAMETER!I280)</f>
        <v/>
      </c>
      <c r="H275" s="29" t="str">
        <f>IF(PARAMETER!J280="","",PARAMETER!J280)</f>
        <v/>
      </c>
      <c r="M275" s="32" t="str">
        <f>IF(PARAMETER!E280="","",PARAMETER!E280)</f>
        <v>2004-04</v>
      </c>
      <c r="N275" s="32" t="b">
        <f>IF(LEFT(PARAMETER!C280,6)=$AE$51,TRUE,FALSE)</f>
        <v>0</v>
      </c>
      <c r="O275" s="33" t="str">
        <f t="shared" si="25"/>
        <v/>
      </c>
      <c r="P275" s="33" t="str">
        <f t="shared" si="26"/>
        <v/>
      </c>
      <c r="Q275" s="33" t="str">
        <f t="shared" si="24"/>
        <v/>
      </c>
      <c r="R275" s="101"/>
      <c r="S275" s="32" t="str">
        <f>IF(M275="","",PARAMETER!C280&amp;": "&amp;PARAMETER!E280&amp;" ("&amp;PARAMETER!D280&amp;")")</f>
        <v>DIN EN ISO 15680: 2004-04 (F 19)</v>
      </c>
      <c r="T275" s="32" t="str">
        <f>IF(R275&lt;&gt;"",R275,IF(N275,LEFT(PARAMETER!C280,9)&amp;"-"&amp;PARAMETER!D280&amp;Q275&amp;": "&amp;'DAkkS Transfer'!M275,S275))</f>
        <v>DIN EN ISO 15680: 2004-04 (F 19)</v>
      </c>
      <c r="U275" s="33" t="str">
        <f>IF(H275="","",MAX(U$9:U274)+1)</f>
        <v/>
      </c>
      <c r="V275" s="32" t="str">
        <f>IF(G275=PARAMETER!Q$9,PARAMETER!B280&amp;" - "&amp;AD$62,"")</f>
        <v/>
      </c>
      <c r="W275" s="32" t="str">
        <f>IF(H275="x",PARAMETER!B280,W274)</f>
        <v>3. Einzelstoffe, Summenparameter, Gruppenparameter</v>
      </c>
      <c r="X275" s="33" t="b">
        <f>ISNUMBER(PARAMETER!K280)</f>
        <v>1</v>
      </c>
    </row>
    <row r="276" spans="1:24" s="26" customFormat="1" ht="15.75" customHeight="1" x14ac:dyDescent="0.25">
      <c r="A276" s="77">
        <v>267</v>
      </c>
      <c r="B276" s="34" t="str">
        <f>IF(H276="S",V276,IF(H276="","",IF(PARAMETER!B281='DAkkS Transfer'!W275,"",'DAkkS Transfer'!W276)))</f>
        <v/>
      </c>
      <c r="C276" s="35" t="str">
        <f t="shared" si="23"/>
        <v>DIN EN ISO 17943: 2016-10 (F 41)</v>
      </c>
      <c r="D276" s="29" t="str">
        <f>IF(PARAMETER!F281="","",PARAMETER!F281)</f>
        <v/>
      </c>
      <c r="E276" s="29" t="str">
        <f>IF(PARAMETER!G281="","",PARAMETER!G281)</f>
        <v/>
      </c>
      <c r="F276" s="36" t="str">
        <f>IF(PARAMETER!H281="","",PARAMETER!H281)</f>
        <v/>
      </c>
      <c r="G276" s="28" t="str">
        <f>IF(PARAMETER!I281="","",PARAMETER!I281)</f>
        <v/>
      </c>
      <c r="H276" s="29" t="str">
        <f>IF(PARAMETER!J281="","",PARAMETER!J281)</f>
        <v/>
      </c>
      <c r="M276" s="32" t="str">
        <f>IF(PARAMETER!E281="","",PARAMETER!E281)</f>
        <v>2016-10</v>
      </c>
      <c r="N276" s="32" t="b">
        <f>IF(LEFT(PARAMETER!C281,6)=$AE$51,TRUE,FALSE)</f>
        <v>0</v>
      </c>
      <c r="O276" s="33" t="str">
        <f t="shared" si="25"/>
        <v/>
      </c>
      <c r="P276" s="33" t="str">
        <f t="shared" si="26"/>
        <v/>
      </c>
      <c r="Q276" s="33" t="str">
        <f t="shared" si="24"/>
        <v/>
      </c>
      <c r="R276" s="101"/>
      <c r="S276" s="32" t="str">
        <f>IF(M276="","",PARAMETER!C281&amp;": "&amp;PARAMETER!E281&amp;" ("&amp;PARAMETER!D281&amp;")")</f>
        <v>DIN EN ISO 17943: 2016-10 (F 41)</v>
      </c>
      <c r="T276" s="32" t="str">
        <f>IF(R276&lt;&gt;"",R276,IF(N276,LEFT(PARAMETER!C281,9)&amp;"-"&amp;PARAMETER!D281&amp;Q276&amp;": "&amp;'DAkkS Transfer'!M276,S276))</f>
        <v>DIN EN ISO 17943: 2016-10 (F 41)</v>
      </c>
      <c r="U276" s="33" t="str">
        <f>IF(H276="","",MAX(U$9:U275)+1)</f>
        <v/>
      </c>
      <c r="V276" s="32" t="str">
        <f>IF(G276=PARAMETER!Q$9,PARAMETER!B281&amp;" - "&amp;AD$62,"")</f>
        <v/>
      </c>
      <c r="W276" s="32" t="str">
        <f>IF(H276="x",PARAMETER!B281,W275)</f>
        <v>3. Einzelstoffe, Summenparameter, Gruppenparameter</v>
      </c>
      <c r="X276" s="33" t="b">
        <f>ISNUMBER(PARAMETER!K281)</f>
        <v>0</v>
      </c>
    </row>
    <row r="277" spans="1:24" s="26" customFormat="1" ht="15.75" customHeight="1" x14ac:dyDescent="0.25">
      <c r="A277" s="77">
        <v>268</v>
      </c>
      <c r="B277" s="34" t="str">
        <f>IF(H277="S",V277,IF(H277="","",IF(PARAMETER!B282='DAkkS Transfer'!W276,"",'DAkkS Transfer'!W277)))</f>
        <v/>
      </c>
      <c r="C277" s="35" t="str">
        <f t="shared" si="23"/>
        <v>DIN 38407-F 43: 2014-10</v>
      </c>
      <c r="D277" s="29" t="str">
        <f>IF(PARAMETER!F282="","",PARAMETER!F282)</f>
        <v/>
      </c>
      <c r="E277" s="29" t="str">
        <f>IF(PARAMETER!G282="","",PARAMETER!G282)</f>
        <v/>
      </c>
      <c r="F277" s="36" t="str">
        <f>IF(PARAMETER!H282="","",PARAMETER!H282)</f>
        <v/>
      </c>
      <c r="G277" s="28" t="str">
        <f>IF(PARAMETER!I282="","",PARAMETER!I282)</f>
        <v/>
      </c>
      <c r="H277" s="29" t="str">
        <f>IF(PARAMETER!J282="","",PARAMETER!J282)</f>
        <v/>
      </c>
      <c r="M277" s="32" t="str">
        <f>IF(PARAMETER!E282="","",PARAMETER!E282)</f>
        <v>2014-10</v>
      </c>
      <c r="N277" s="32" t="b">
        <f>IF(LEFT(PARAMETER!C282,6)=$AE$51,TRUE,FALSE)</f>
        <v>1</v>
      </c>
      <c r="O277" s="33">
        <f t="shared" si="25"/>
        <v>19</v>
      </c>
      <c r="P277" s="33">
        <f t="shared" si="26"/>
        <v>13</v>
      </c>
      <c r="Q277" s="33" t="str">
        <f t="shared" si="24"/>
        <v/>
      </c>
      <c r="R277" s="101"/>
      <c r="S277" s="32" t="str">
        <f>IF(M277="","",PARAMETER!C282&amp;": "&amp;PARAMETER!E282&amp;" ("&amp;PARAMETER!D282&amp;")")</f>
        <v>DIN 38407-43: 2014-10 (F 43)</v>
      </c>
      <c r="T277" s="32" t="str">
        <f>IF(R277&lt;&gt;"",R277,IF(N277,LEFT(PARAMETER!C282,9)&amp;"-"&amp;PARAMETER!D282&amp;Q277&amp;": "&amp;'DAkkS Transfer'!M277,S277))</f>
        <v>DIN 38407-F 43: 2014-10</v>
      </c>
      <c r="U277" s="33" t="str">
        <f>IF(H277="","",MAX(U$9:U276)+1)</f>
        <v/>
      </c>
      <c r="V277" s="32" t="str">
        <f>IF(G277=PARAMETER!Q$9,PARAMETER!B282&amp;" - "&amp;AD$62,"")</f>
        <v/>
      </c>
      <c r="W277" s="32" t="str">
        <f>IF(H277="x",PARAMETER!B282,W276)</f>
        <v>3. Einzelstoffe, Summenparameter, Gruppenparameter</v>
      </c>
      <c r="X277" s="33" t="b">
        <f>ISNUMBER(PARAMETER!K282)</f>
        <v>1</v>
      </c>
    </row>
    <row r="278" spans="1:24" s="26" customFormat="1" ht="15.75" customHeight="1" x14ac:dyDescent="0.25">
      <c r="A278" s="77">
        <v>269</v>
      </c>
      <c r="B278" s="34" t="str">
        <f>IF(H278="S",V278,IF(H278="","",IF(PARAMETER!B283='DAkkS Transfer'!W277,"",'DAkkS Transfer'!W278)))</f>
        <v/>
      </c>
      <c r="C278" s="35" t="str">
        <f t="shared" si="23"/>
        <v>DIN EN ISO 20595: 2023-08</v>
      </c>
      <c r="D278" s="29" t="str">
        <f>IF(PARAMETER!F283="","",PARAMETER!F283)</f>
        <v/>
      </c>
      <c r="E278" s="29" t="str">
        <f>IF(PARAMETER!G283="","",PARAMETER!G283)</f>
        <v/>
      </c>
      <c r="F278" s="36" t="str">
        <f>IF(PARAMETER!H283="","",PARAMETER!H283)</f>
        <v/>
      </c>
      <c r="G278" s="28" t="str">
        <f>IF(PARAMETER!I283="","",PARAMETER!I283)</f>
        <v/>
      </c>
      <c r="H278" s="29" t="str">
        <f>IF(PARAMETER!J283="","",PARAMETER!J283)</f>
        <v/>
      </c>
      <c r="M278" s="32" t="str">
        <f>IF(PARAMETER!E283="","",PARAMETER!E283)</f>
        <v>2023-08</v>
      </c>
      <c r="N278" s="32" t="b">
        <f>IF(LEFT(PARAMETER!C283,6)=$AE$51,TRUE,FALSE)</f>
        <v>0</v>
      </c>
      <c r="O278" s="33" t="str">
        <f t="shared" si="25"/>
        <v/>
      </c>
      <c r="P278" s="33" t="str">
        <f t="shared" si="26"/>
        <v/>
      </c>
      <c r="Q278" s="33" t="str">
        <f t="shared" si="24"/>
        <v/>
      </c>
      <c r="R278" s="101" t="s">
        <v>576</v>
      </c>
      <c r="S278" s="32" t="str">
        <f>IF(M278="","",PARAMETER!C283&amp;": "&amp;PARAMETER!E283&amp;" ("&amp;PARAMETER!D283&amp;")")</f>
        <v>DIN EN ISO 20595: 2023-08 (-)</v>
      </c>
      <c r="T278" s="32" t="str">
        <f>IF(R278&lt;&gt;"",R278,IF(N278,LEFT(PARAMETER!C283,9)&amp;"-"&amp;PARAMETER!D283&amp;Q278&amp;": "&amp;'DAkkS Transfer'!M278,S278))</f>
        <v>DIN EN ISO 20595: 2023-08</v>
      </c>
      <c r="U278" s="33" t="str">
        <f>IF(H278="","",MAX(U$9:U277)+1)</f>
        <v/>
      </c>
      <c r="V278" s="32" t="str">
        <f>IF(G278=PARAMETER!Q$9,PARAMETER!B283&amp;" - "&amp;AD$62,"")</f>
        <v/>
      </c>
      <c r="W278" s="32" t="str">
        <f>IF(H278="x",PARAMETER!B283,W277)</f>
        <v>3. Einzelstoffe, Summenparameter, Gruppenparameter</v>
      </c>
      <c r="X278" s="33" t="b">
        <f>ISNUMBER(PARAMETER!K283)</f>
        <v>0</v>
      </c>
    </row>
    <row r="279" spans="1:24" s="26" customFormat="1" ht="15.75" customHeight="1" x14ac:dyDescent="0.25">
      <c r="A279" s="77">
        <v>270</v>
      </c>
      <c r="B279" s="34" t="str">
        <f>IF(H279="S",V279,IF(H279="","",IF(PARAMETER!B284='DAkkS Transfer'!W278,"",'DAkkS Transfer'!W279)))</f>
        <v/>
      </c>
      <c r="C279" s="35" t="str">
        <f t="shared" si="23"/>
        <v>DIN EN ISO 10301: 1997-08 (F 4)</v>
      </c>
      <c r="D279" s="29" t="str">
        <f>IF(PARAMETER!F284="","",PARAMETER!F284)</f>
        <v/>
      </c>
      <c r="E279" s="29" t="str">
        <f>IF(PARAMETER!G284="","",PARAMETER!G284)</f>
        <v/>
      </c>
      <c r="F279" s="36" t="str">
        <f>IF(PARAMETER!H284="","",PARAMETER!H284)</f>
        <v/>
      </c>
      <c r="G279" s="28" t="str">
        <f>IF(PARAMETER!I284="","",PARAMETER!I284)</f>
        <v/>
      </c>
      <c r="H279" s="29" t="str">
        <f>IF(PARAMETER!J284="","",PARAMETER!J284)</f>
        <v/>
      </c>
      <c r="M279" s="32" t="str">
        <f>IF(PARAMETER!E284="","",PARAMETER!E284)</f>
        <v>1997-08</v>
      </c>
      <c r="N279" s="32" t="b">
        <f>IF(LEFT(PARAMETER!C284,6)=$AE$51,TRUE,FALSE)</f>
        <v>0</v>
      </c>
      <c r="O279" s="33" t="str">
        <f t="shared" si="25"/>
        <v/>
      </c>
      <c r="P279" s="33" t="str">
        <f t="shared" si="26"/>
        <v/>
      </c>
      <c r="Q279" s="33" t="str">
        <f t="shared" si="24"/>
        <v/>
      </c>
      <c r="R279" s="101"/>
      <c r="S279" s="32" t="str">
        <f>IF(M279="","",PARAMETER!C284&amp;": "&amp;PARAMETER!E284&amp;" ("&amp;PARAMETER!D284&amp;")")</f>
        <v>DIN EN ISO 10301: 1997-08 (F 4)</v>
      </c>
      <c r="T279" s="32" t="str">
        <f>IF(R279&lt;&gt;"",R279,IF(N279,LEFT(PARAMETER!C284,9)&amp;"-"&amp;PARAMETER!D284&amp;Q279&amp;": "&amp;'DAkkS Transfer'!M279,S279))</f>
        <v>DIN EN ISO 10301: 1997-08 (F 4)</v>
      </c>
      <c r="U279" s="33" t="str">
        <f>IF(H279="","",MAX(U$9:U278)+1)</f>
        <v/>
      </c>
      <c r="V279" s="32" t="str">
        <f>IF(G279=PARAMETER!Q$9,PARAMETER!B284&amp;" - "&amp;AD$62,"")</f>
        <v/>
      </c>
      <c r="W279" s="32" t="str">
        <f>IF(H279="x",PARAMETER!B284,W278)</f>
        <v>3. Einzelstoffe, Summenparameter, Gruppenparameter</v>
      </c>
      <c r="X279" s="33" t="b">
        <f>ISNUMBER(PARAMETER!K284)</f>
        <v>1</v>
      </c>
    </row>
    <row r="280" spans="1:24" s="26" customFormat="1" ht="15.75" customHeight="1" x14ac:dyDescent="0.25">
      <c r="A280" s="77">
        <v>271</v>
      </c>
      <c r="B280" s="34" t="str">
        <f>IF(H280="S",V280,IF(H280="","",IF(PARAMETER!B285='DAkkS Transfer'!W279,"",'DAkkS Transfer'!W280)))</f>
        <v/>
      </c>
      <c r="C280" s="35" t="str">
        <f t="shared" si="23"/>
        <v>DIN EN ISO 15680: 2004-04 (F 19)</v>
      </c>
      <c r="D280" s="29" t="str">
        <f>IF(PARAMETER!F285="","",PARAMETER!F285)</f>
        <v/>
      </c>
      <c r="E280" s="29" t="str">
        <f>IF(PARAMETER!G285="","",PARAMETER!G285)</f>
        <v/>
      </c>
      <c r="F280" s="36" t="str">
        <f>IF(PARAMETER!H285="","",PARAMETER!H285)</f>
        <v/>
      </c>
      <c r="G280" s="28" t="str">
        <f>IF(PARAMETER!I285="","",PARAMETER!I285)</f>
        <v/>
      </c>
      <c r="H280" s="29" t="str">
        <f>IF(PARAMETER!J285="","",PARAMETER!J285)</f>
        <v/>
      </c>
      <c r="M280" s="32" t="str">
        <f>IF(PARAMETER!E285="","",PARAMETER!E285)</f>
        <v>2004-04</v>
      </c>
      <c r="N280" s="32" t="b">
        <f>IF(LEFT(PARAMETER!C285,6)=$AE$51,TRUE,FALSE)</f>
        <v>0</v>
      </c>
      <c r="O280" s="33" t="str">
        <f t="shared" si="25"/>
        <v/>
      </c>
      <c r="P280" s="33" t="str">
        <f t="shared" si="26"/>
        <v/>
      </c>
      <c r="Q280" s="33" t="str">
        <f t="shared" si="24"/>
        <v/>
      </c>
      <c r="R280" s="101"/>
      <c r="S280" s="32" t="str">
        <f>IF(M280="","",PARAMETER!C285&amp;": "&amp;PARAMETER!E285&amp;" ("&amp;PARAMETER!D285&amp;")")</f>
        <v>DIN EN ISO 15680: 2004-04 (F 19)</v>
      </c>
      <c r="T280" s="32" t="str">
        <f>IF(R280&lt;&gt;"",R280,IF(N280,LEFT(PARAMETER!C285,9)&amp;"-"&amp;PARAMETER!D285&amp;Q280&amp;": "&amp;'DAkkS Transfer'!M280,S280))</f>
        <v>DIN EN ISO 15680: 2004-04 (F 19)</v>
      </c>
      <c r="U280" s="33" t="str">
        <f>IF(H280="","",MAX(U$9:U279)+1)</f>
        <v/>
      </c>
      <c r="V280" s="32" t="str">
        <f>IF(G280=PARAMETER!Q$9,PARAMETER!B285&amp;" - "&amp;AD$62,"")</f>
        <v/>
      </c>
      <c r="W280" s="32" t="str">
        <f>IF(H280="x",PARAMETER!B285,W279)</f>
        <v>3. Einzelstoffe, Summenparameter, Gruppenparameter</v>
      </c>
      <c r="X280" s="33" t="b">
        <f>ISNUMBER(PARAMETER!K285)</f>
        <v>1</v>
      </c>
    </row>
    <row r="281" spans="1:24" s="26" customFormat="1" ht="15.75" customHeight="1" x14ac:dyDescent="0.25">
      <c r="A281" s="77">
        <v>272</v>
      </c>
      <c r="B281" s="34" t="str">
        <f>IF(H281="S",V281,IF(H281="","",IF(PARAMETER!B286='DAkkS Transfer'!W280,"",'DAkkS Transfer'!W281)))</f>
        <v/>
      </c>
      <c r="C281" s="35" t="str">
        <f t="shared" si="23"/>
        <v>DIN EN ISO 17943: 2016-10 (F 41)</v>
      </c>
      <c r="D281" s="29" t="str">
        <f>IF(PARAMETER!F286="","",PARAMETER!F286)</f>
        <v/>
      </c>
      <c r="E281" s="29" t="str">
        <f>IF(PARAMETER!G286="","",PARAMETER!G286)</f>
        <v/>
      </c>
      <c r="F281" s="36" t="str">
        <f>IF(PARAMETER!H286="","",PARAMETER!H286)</f>
        <v/>
      </c>
      <c r="G281" s="28" t="str">
        <f>IF(PARAMETER!I286="","",PARAMETER!I286)</f>
        <v/>
      </c>
      <c r="H281" s="29" t="str">
        <f>IF(PARAMETER!J286="","",PARAMETER!J286)</f>
        <v/>
      </c>
      <c r="M281" s="32" t="str">
        <f>IF(PARAMETER!E286="","",PARAMETER!E286)</f>
        <v>2016-10</v>
      </c>
      <c r="N281" s="32" t="b">
        <f>IF(LEFT(PARAMETER!C286,6)=$AE$51,TRUE,FALSE)</f>
        <v>0</v>
      </c>
      <c r="O281" s="33" t="str">
        <f t="shared" si="25"/>
        <v/>
      </c>
      <c r="P281" s="33" t="str">
        <f t="shared" si="26"/>
        <v/>
      </c>
      <c r="Q281" s="33" t="str">
        <f t="shared" si="24"/>
        <v/>
      </c>
      <c r="R281" s="101"/>
      <c r="S281" s="32" t="str">
        <f>IF(M281="","",PARAMETER!C286&amp;": "&amp;PARAMETER!E286&amp;" ("&amp;PARAMETER!D286&amp;")")</f>
        <v>DIN EN ISO 17943: 2016-10 (F 41)</v>
      </c>
      <c r="T281" s="32" t="str">
        <f>IF(R281&lt;&gt;"",R281,IF(N281,LEFT(PARAMETER!C286,9)&amp;"-"&amp;PARAMETER!D286&amp;Q281&amp;": "&amp;'DAkkS Transfer'!M281,S281))</f>
        <v>DIN EN ISO 17943: 2016-10 (F 41)</v>
      </c>
      <c r="U281" s="33" t="str">
        <f>IF(H281="","",MAX(U$9:U280)+1)</f>
        <v/>
      </c>
      <c r="V281" s="32" t="str">
        <f>IF(G281=PARAMETER!Q$9,PARAMETER!B286&amp;" - "&amp;AD$62,"")</f>
        <v/>
      </c>
      <c r="W281" s="32" t="str">
        <f>IF(H281="x",PARAMETER!B286,W280)</f>
        <v>3. Einzelstoffe, Summenparameter, Gruppenparameter</v>
      </c>
      <c r="X281" s="33" t="b">
        <f>ISNUMBER(PARAMETER!K286)</f>
        <v>0</v>
      </c>
    </row>
    <row r="282" spans="1:24" s="26" customFormat="1" ht="15.75" customHeight="1" x14ac:dyDescent="0.25">
      <c r="A282" s="77">
        <v>273</v>
      </c>
      <c r="B282" s="34" t="str">
        <f>IF(H282="S",V282,IF(H282="","",IF(PARAMETER!B287='DAkkS Transfer'!W281,"",'DAkkS Transfer'!W282)))</f>
        <v/>
      </c>
      <c r="C282" s="35" t="str">
        <f t="shared" si="23"/>
        <v>DIN 38407-F 43: 2014-10</v>
      </c>
      <c r="D282" s="29" t="str">
        <f>IF(PARAMETER!F287="","",PARAMETER!F287)</f>
        <v/>
      </c>
      <c r="E282" s="29" t="str">
        <f>IF(PARAMETER!G287="","",PARAMETER!G287)</f>
        <v/>
      </c>
      <c r="F282" s="36" t="str">
        <f>IF(PARAMETER!H287="","",PARAMETER!H287)</f>
        <v/>
      </c>
      <c r="G282" s="28" t="str">
        <f>IF(PARAMETER!I287="","",PARAMETER!I287)</f>
        <v/>
      </c>
      <c r="H282" s="29" t="str">
        <f>IF(PARAMETER!J287="","",PARAMETER!J287)</f>
        <v/>
      </c>
      <c r="M282" s="32" t="str">
        <f>IF(PARAMETER!E287="","",PARAMETER!E287)</f>
        <v>2014-10</v>
      </c>
      <c r="N282" s="32" t="b">
        <f>IF(LEFT(PARAMETER!C287,6)=$AE$51,TRUE,FALSE)</f>
        <v>1</v>
      </c>
      <c r="O282" s="33">
        <f t="shared" si="25"/>
        <v>19</v>
      </c>
      <c r="P282" s="33">
        <f t="shared" si="26"/>
        <v>13</v>
      </c>
      <c r="Q282" s="33" t="str">
        <f t="shared" si="24"/>
        <v/>
      </c>
      <c r="R282" s="101"/>
      <c r="S282" s="32" t="str">
        <f>IF(M282="","",PARAMETER!C287&amp;": "&amp;PARAMETER!E287&amp;" ("&amp;PARAMETER!D287&amp;")")</f>
        <v>DIN 38407-43: 2014-10 (F 43)</v>
      </c>
      <c r="T282" s="32" t="str">
        <f>IF(R282&lt;&gt;"",R282,IF(N282,LEFT(PARAMETER!C287,9)&amp;"-"&amp;PARAMETER!D287&amp;Q282&amp;": "&amp;'DAkkS Transfer'!M282,S282))</f>
        <v>DIN 38407-F 43: 2014-10</v>
      </c>
      <c r="U282" s="33" t="str">
        <f>IF(H282="","",MAX(U$9:U281)+1)</f>
        <v/>
      </c>
      <c r="V282" s="32" t="str">
        <f>IF(G282=PARAMETER!Q$9,PARAMETER!B287&amp;" - "&amp;AD$62,"")</f>
        <v/>
      </c>
      <c r="W282" s="32" t="str">
        <f>IF(H282="x",PARAMETER!B287,W281)</f>
        <v>3. Einzelstoffe, Summenparameter, Gruppenparameter</v>
      </c>
      <c r="X282" s="33" t="b">
        <f>ISNUMBER(PARAMETER!K287)</f>
        <v>1</v>
      </c>
    </row>
    <row r="283" spans="1:24" s="26" customFormat="1" ht="15.75" customHeight="1" x14ac:dyDescent="0.25">
      <c r="A283" s="77">
        <v>274</v>
      </c>
      <c r="B283" s="34" t="str">
        <f>IF(H283="S",V283,IF(H283="","",IF(PARAMETER!B288='DAkkS Transfer'!W282,"",'DAkkS Transfer'!W283)))</f>
        <v/>
      </c>
      <c r="C283" s="35" t="str">
        <f t="shared" si="23"/>
        <v>DIN EN ISO 20595: 2023-08</v>
      </c>
      <c r="D283" s="29" t="str">
        <f>IF(PARAMETER!F288="","",PARAMETER!F288)</f>
        <v/>
      </c>
      <c r="E283" s="29" t="str">
        <f>IF(PARAMETER!G288="","",PARAMETER!G288)</f>
        <v/>
      </c>
      <c r="F283" s="36" t="str">
        <f>IF(PARAMETER!H288="","",PARAMETER!H288)</f>
        <v/>
      </c>
      <c r="G283" s="28" t="str">
        <f>IF(PARAMETER!I288="","",PARAMETER!I288)</f>
        <v/>
      </c>
      <c r="H283" s="29" t="str">
        <f>IF(PARAMETER!J288="","",PARAMETER!J288)</f>
        <v/>
      </c>
      <c r="M283" s="32" t="str">
        <f>IF(PARAMETER!E288="","",PARAMETER!E288)</f>
        <v>2023-08</v>
      </c>
      <c r="N283" s="32" t="b">
        <f>IF(LEFT(PARAMETER!C288,6)=$AE$51,TRUE,FALSE)</f>
        <v>0</v>
      </c>
      <c r="O283" s="33" t="str">
        <f t="shared" si="25"/>
        <v/>
      </c>
      <c r="P283" s="33" t="str">
        <f t="shared" si="26"/>
        <v/>
      </c>
      <c r="Q283" s="33" t="str">
        <f t="shared" si="24"/>
        <v/>
      </c>
      <c r="R283" s="101" t="s">
        <v>576</v>
      </c>
      <c r="S283" s="32" t="str">
        <f>IF(M283="","",PARAMETER!C288&amp;": "&amp;PARAMETER!E288&amp;" ("&amp;PARAMETER!D288&amp;")")</f>
        <v>DIN EN ISO 20595: 2023-08 (-)</v>
      </c>
      <c r="T283" s="32" t="str">
        <f>IF(R283&lt;&gt;"",R283,IF(N283,LEFT(PARAMETER!C288,9)&amp;"-"&amp;PARAMETER!D288&amp;Q283&amp;": "&amp;'DAkkS Transfer'!M283,S283))</f>
        <v>DIN EN ISO 20595: 2023-08</v>
      </c>
      <c r="U283" s="33" t="str">
        <f>IF(H283="","",MAX(U$9:U282)+1)</f>
        <v/>
      </c>
      <c r="V283" s="32" t="str">
        <f>IF(G283=PARAMETER!Q$9,PARAMETER!B288&amp;" - "&amp;AD$62,"")</f>
        <v/>
      </c>
      <c r="W283" s="32" t="str">
        <f>IF(H283="x",PARAMETER!B288,W282)</f>
        <v>3. Einzelstoffe, Summenparameter, Gruppenparameter</v>
      </c>
      <c r="X283" s="33" t="b">
        <f>ISNUMBER(PARAMETER!K288)</f>
        <v>0</v>
      </c>
    </row>
    <row r="284" spans="1:24" s="26" customFormat="1" ht="15.75" customHeight="1" x14ac:dyDescent="0.25">
      <c r="A284" s="77">
        <v>275</v>
      </c>
      <c r="B284" s="34" t="str">
        <f>IF(H284="S",V284,IF(H284="","",IF(PARAMETER!B289='DAkkS Transfer'!W283,"",'DAkkS Transfer'!W284)))</f>
        <v/>
      </c>
      <c r="C284" s="35" t="str">
        <f t="shared" si="23"/>
        <v>DIN EN ISO 10301: 1997-08 (F 4)</v>
      </c>
      <c r="D284" s="29" t="str">
        <f>IF(PARAMETER!F289="","",PARAMETER!F289)</f>
        <v/>
      </c>
      <c r="E284" s="29" t="str">
        <f>IF(PARAMETER!G289="","",PARAMETER!G289)</f>
        <v/>
      </c>
      <c r="F284" s="36" t="str">
        <f>IF(PARAMETER!H289="","",PARAMETER!H289)</f>
        <v/>
      </c>
      <c r="G284" s="28" t="str">
        <f>IF(PARAMETER!I289="","",PARAMETER!I289)</f>
        <v/>
      </c>
      <c r="H284" s="29" t="str">
        <f>IF(PARAMETER!J289="","",PARAMETER!J289)</f>
        <v/>
      </c>
      <c r="M284" s="32" t="str">
        <f>IF(PARAMETER!E289="","",PARAMETER!E289)</f>
        <v>1997-08</v>
      </c>
      <c r="N284" s="32" t="b">
        <f>IF(LEFT(PARAMETER!C289,6)=$AE$51,TRUE,FALSE)</f>
        <v>0</v>
      </c>
      <c r="O284" s="33" t="str">
        <f t="shared" si="25"/>
        <v/>
      </c>
      <c r="P284" s="33" t="str">
        <f t="shared" si="26"/>
        <v/>
      </c>
      <c r="Q284" s="33" t="str">
        <f t="shared" si="24"/>
        <v/>
      </c>
      <c r="R284" s="101"/>
      <c r="S284" s="32" t="str">
        <f>IF(M284="","",PARAMETER!C289&amp;": "&amp;PARAMETER!E289&amp;" ("&amp;PARAMETER!D289&amp;")")</f>
        <v>DIN EN ISO 10301: 1997-08 (F 4)</v>
      </c>
      <c r="T284" s="32" t="str">
        <f>IF(R284&lt;&gt;"",R284,IF(N284,LEFT(PARAMETER!C289,9)&amp;"-"&amp;PARAMETER!D289&amp;Q284&amp;": "&amp;'DAkkS Transfer'!M284,S284))</f>
        <v>DIN EN ISO 10301: 1997-08 (F 4)</v>
      </c>
      <c r="U284" s="33" t="str">
        <f>IF(H284="","",MAX(U$9:U283)+1)</f>
        <v/>
      </c>
      <c r="V284" s="32" t="str">
        <f>IF(G284=PARAMETER!Q$9,PARAMETER!B289&amp;" - "&amp;AD$62,"")</f>
        <v/>
      </c>
      <c r="W284" s="32" t="str">
        <f>IF(H284="x",PARAMETER!B289,W283)</f>
        <v>3. Einzelstoffe, Summenparameter, Gruppenparameter</v>
      </c>
      <c r="X284" s="33" t="b">
        <f>ISNUMBER(PARAMETER!K289)</f>
        <v>1</v>
      </c>
    </row>
    <row r="285" spans="1:24" s="26" customFormat="1" ht="15.75" customHeight="1" x14ac:dyDescent="0.25">
      <c r="A285" s="77">
        <v>276</v>
      </c>
      <c r="B285" s="34" t="str">
        <f>IF(H285="S",V285,IF(H285="","",IF(PARAMETER!B290='DAkkS Transfer'!W284,"",'DAkkS Transfer'!W285)))</f>
        <v/>
      </c>
      <c r="C285" s="35" t="str">
        <f t="shared" si="23"/>
        <v>DIN EN ISO 15680: 2004-04 (F 19)</v>
      </c>
      <c r="D285" s="29" t="str">
        <f>IF(PARAMETER!F290="","",PARAMETER!F290)</f>
        <v/>
      </c>
      <c r="E285" s="29" t="str">
        <f>IF(PARAMETER!G290="","",PARAMETER!G290)</f>
        <v/>
      </c>
      <c r="F285" s="36" t="str">
        <f>IF(PARAMETER!H290="","",PARAMETER!H290)</f>
        <v/>
      </c>
      <c r="G285" s="28" t="str">
        <f>IF(PARAMETER!I290="","",PARAMETER!I290)</f>
        <v/>
      </c>
      <c r="H285" s="29" t="str">
        <f>IF(PARAMETER!J290="","",PARAMETER!J290)</f>
        <v/>
      </c>
      <c r="M285" s="32" t="str">
        <f>IF(PARAMETER!E290="","",PARAMETER!E290)</f>
        <v>2004-04</v>
      </c>
      <c r="N285" s="32" t="b">
        <f>IF(LEFT(PARAMETER!C290,6)=$AE$51,TRUE,FALSE)</f>
        <v>0</v>
      </c>
      <c r="O285" s="33" t="str">
        <f t="shared" si="25"/>
        <v/>
      </c>
      <c r="P285" s="33" t="str">
        <f t="shared" si="26"/>
        <v/>
      </c>
      <c r="Q285" s="33" t="str">
        <f t="shared" si="24"/>
        <v/>
      </c>
      <c r="R285" s="101"/>
      <c r="S285" s="32" t="str">
        <f>IF(M285="","",PARAMETER!C290&amp;": "&amp;PARAMETER!E290&amp;" ("&amp;PARAMETER!D290&amp;")")</f>
        <v>DIN EN ISO 15680: 2004-04 (F 19)</v>
      </c>
      <c r="T285" s="32" t="str">
        <f>IF(R285&lt;&gt;"",R285,IF(N285,LEFT(PARAMETER!C290,9)&amp;"-"&amp;PARAMETER!D290&amp;Q285&amp;": "&amp;'DAkkS Transfer'!M285,S285))</f>
        <v>DIN EN ISO 15680: 2004-04 (F 19)</v>
      </c>
      <c r="U285" s="33" t="str">
        <f>IF(H285="","",MAX(U$9:U284)+1)</f>
        <v/>
      </c>
      <c r="V285" s="32" t="str">
        <f>IF(G285=PARAMETER!Q$9,PARAMETER!B290&amp;" - "&amp;AD$62,"")</f>
        <v/>
      </c>
      <c r="W285" s="32" t="str">
        <f>IF(H285="x",PARAMETER!B290,W284)</f>
        <v>3. Einzelstoffe, Summenparameter, Gruppenparameter</v>
      </c>
      <c r="X285" s="33" t="b">
        <f>ISNUMBER(PARAMETER!K290)</f>
        <v>1</v>
      </c>
    </row>
    <row r="286" spans="1:24" s="26" customFormat="1" ht="15.75" customHeight="1" x14ac:dyDescent="0.25">
      <c r="A286" s="77">
        <v>277</v>
      </c>
      <c r="B286" s="34" t="str">
        <f>IF(H286="S",V286,IF(H286="","",IF(PARAMETER!B291='DAkkS Transfer'!W285,"",'DAkkS Transfer'!W286)))</f>
        <v/>
      </c>
      <c r="C286" s="35" t="str">
        <f t="shared" ref="C286:C311" si="27">T286</f>
        <v>DIN EN ISO 17943: 2016-10 (F 41)</v>
      </c>
      <c r="D286" s="29" t="str">
        <f>IF(PARAMETER!F291="","",PARAMETER!F291)</f>
        <v/>
      </c>
      <c r="E286" s="29" t="str">
        <f>IF(PARAMETER!G291="","",PARAMETER!G291)</f>
        <v/>
      </c>
      <c r="F286" s="36" t="str">
        <f>IF(PARAMETER!H291="","",PARAMETER!H291)</f>
        <v/>
      </c>
      <c r="G286" s="28" t="str">
        <f>IF(PARAMETER!I291="","",PARAMETER!I291)</f>
        <v/>
      </c>
      <c r="H286" s="29" t="str">
        <f>IF(PARAMETER!J291="","",PARAMETER!J291)</f>
        <v/>
      </c>
      <c r="M286" s="32" t="str">
        <f>IF(PARAMETER!E291="","",PARAMETER!E291)</f>
        <v>2016-10</v>
      </c>
      <c r="N286" s="32" t="b">
        <f>IF(LEFT(PARAMETER!C291,6)=$AE$51,TRUE,FALSE)</f>
        <v>0</v>
      </c>
      <c r="O286" s="33" t="str">
        <f t="shared" si="25"/>
        <v/>
      </c>
      <c r="P286" s="33" t="str">
        <f t="shared" si="26"/>
        <v/>
      </c>
      <c r="Q286" s="33" t="str">
        <f t="shared" si="24"/>
        <v/>
      </c>
      <c r="R286" s="101"/>
      <c r="S286" s="32" t="str">
        <f>IF(M286="","",PARAMETER!C291&amp;": "&amp;PARAMETER!E291&amp;" ("&amp;PARAMETER!D291&amp;")")</f>
        <v>DIN EN ISO 17943: 2016-10 (F 41)</v>
      </c>
      <c r="T286" s="32" t="str">
        <f>IF(R286&lt;&gt;"",R286,IF(N286,LEFT(PARAMETER!C291,9)&amp;"-"&amp;PARAMETER!D291&amp;Q286&amp;": "&amp;'DAkkS Transfer'!M286,S286))</f>
        <v>DIN EN ISO 17943: 2016-10 (F 41)</v>
      </c>
      <c r="U286" s="33" t="str">
        <f>IF(H286="","",MAX(U$9:U285)+1)</f>
        <v/>
      </c>
      <c r="V286" s="32" t="str">
        <f>IF(G286=PARAMETER!Q$9,PARAMETER!B291&amp;" - "&amp;AD$62,"")</f>
        <v/>
      </c>
      <c r="W286" s="32" t="str">
        <f>IF(H286="x",PARAMETER!B291,W285)</f>
        <v>3. Einzelstoffe, Summenparameter, Gruppenparameter</v>
      </c>
      <c r="X286" s="33" t="b">
        <f>ISNUMBER(PARAMETER!K291)</f>
        <v>0</v>
      </c>
    </row>
    <row r="287" spans="1:24" s="26" customFormat="1" ht="15.75" customHeight="1" x14ac:dyDescent="0.25">
      <c r="A287" s="77">
        <v>278</v>
      </c>
      <c r="B287" s="34" t="str">
        <f>IF(H287="S",V287,IF(H287="","",IF(PARAMETER!B292='DAkkS Transfer'!W286,"",'DAkkS Transfer'!W287)))</f>
        <v/>
      </c>
      <c r="C287" s="35" t="str">
        <f t="shared" si="27"/>
        <v>DIN 38407-F 43: 2014-10</v>
      </c>
      <c r="D287" s="29" t="str">
        <f>IF(PARAMETER!F292="","",PARAMETER!F292)</f>
        <v/>
      </c>
      <c r="E287" s="29" t="str">
        <f>IF(PARAMETER!G292="","",PARAMETER!G292)</f>
        <v/>
      </c>
      <c r="F287" s="36" t="str">
        <f>IF(PARAMETER!H292="","",PARAMETER!H292)</f>
        <v/>
      </c>
      <c r="G287" s="28" t="str">
        <f>IF(PARAMETER!I292="","",PARAMETER!I292)</f>
        <v/>
      </c>
      <c r="H287" s="29" t="str">
        <f>IF(PARAMETER!J292="","",PARAMETER!J292)</f>
        <v/>
      </c>
      <c r="M287" s="32" t="str">
        <f>IF(PARAMETER!E292="","",PARAMETER!E292)</f>
        <v>2014-10</v>
      </c>
      <c r="N287" s="32" t="b">
        <f>IF(LEFT(PARAMETER!C292,6)=$AE$51,TRUE,FALSE)</f>
        <v>1</v>
      </c>
      <c r="O287" s="33">
        <f t="shared" si="25"/>
        <v>19</v>
      </c>
      <c r="P287" s="33">
        <f t="shared" si="26"/>
        <v>13</v>
      </c>
      <c r="Q287" s="33" t="str">
        <f t="shared" si="24"/>
        <v/>
      </c>
      <c r="R287" s="101"/>
      <c r="S287" s="32" t="str">
        <f>IF(M287="","",PARAMETER!C292&amp;": "&amp;PARAMETER!E292&amp;" ("&amp;PARAMETER!D292&amp;")")</f>
        <v>DIN 38407-43: 2014-10 (F 43)</v>
      </c>
      <c r="T287" s="32" t="str">
        <f>IF(R287&lt;&gt;"",R287,IF(N287,LEFT(PARAMETER!C292,9)&amp;"-"&amp;PARAMETER!D292&amp;Q287&amp;": "&amp;'DAkkS Transfer'!M287,S287))</f>
        <v>DIN 38407-F 43: 2014-10</v>
      </c>
      <c r="U287" s="33" t="str">
        <f>IF(H287="","",MAX(U$9:U286)+1)</f>
        <v/>
      </c>
      <c r="V287" s="32" t="str">
        <f>IF(G287=PARAMETER!Q$9,PARAMETER!B292&amp;" - "&amp;AD$62,"")</f>
        <v/>
      </c>
      <c r="W287" s="32" t="str">
        <f>IF(H287="x",PARAMETER!B292,W286)</f>
        <v>3. Einzelstoffe, Summenparameter, Gruppenparameter</v>
      </c>
      <c r="X287" s="33" t="b">
        <f>ISNUMBER(PARAMETER!K292)</f>
        <v>1</v>
      </c>
    </row>
    <row r="288" spans="1:24" s="26" customFormat="1" ht="15.75" customHeight="1" x14ac:dyDescent="0.25">
      <c r="A288" s="77">
        <v>279</v>
      </c>
      <c r="B288" s="34" t="str">
        <f>IF(H288="S",V288,IF(H288="","",IF(PARAMETER!B293='DAkkS Transfer'!W287,"",'DAkkS Transfer'!W288)))</f>
        <v/>
      </c>
      <c r="C288" s="35" t="str">
        <f t="shared" si="27"/>
        <v>DIN EN ISO 20595: 2023-08</v>
      </c>
      <c r="D288" s="29" t="str">
        <f>IF(PARAMETER!F293="","",PARAMETER!F293)</f>
        <v/>
      </c>
      <c r="E288" s="29" t="str">
        <f>IF(PARAMETER!G293="","",PARAMETER!G293)</f>
        <v/>
      </c>
      <c r="F288" s="36" t="str">
        <f>IF(PARAMETER!H293="","",PARAMETER!H293)</f>
        <v/>
      </c>
      <c r="G288" s="28" t="str">
        <f>IF(PARAMETER!I293="","",PARAMETER!I293)</f>
        <v/>
      </c>
      <c r="H288" s="29" t="str">
        <f>IF(PARAMETER!J293="","",PARAMETER!J293)</f>
        <v/>
      </c>
      <c r="M288" s="32" t="str">
        <f>IF(PARAMETER!E293="","",PARAMETER!E293)</f>
        <v>2023-08</v>
      </c>
      <c r="N288" s="32" t="b">
        <f>IF(LEFT(PARAMETER!C293,6)=$AE$51,TRUE,FALSE)</f>
        <v>0</v>
      </c>
      <c r="O288" s="33" t="str">
        <f t="shared" si="25"/>
        <v/>
      </c>
      <c r="P288" s="33" t="str">
        <f t="shared" si="26"/>
        <v/>
      </c>
      <c r="Q288" s="33" t="str">
        <f t="shared" si="24"/>
        <v/>
      </c>
      <c r="R288" s="101" t="s">
        <v>576</v>
      </c>
      <c r="S288" s="32" t="str">
        <f>IF(M288="","",PARAMETER!C293&amp;": "&amp;PARAMETER!E293&amp;" ("&amp;PARAMETER!D293&amp;")")</f>
        <v>DIN EN ISO 20595: 2023-08 (-)</v>
      </c>
      <c r="T288" s="32" t="str">
        <f>IF(R288&lt;&gt;"",R288,IF(N288,LEFT(PARAMETER!C293,9)&amp;"-"&amp;PARAMETER!D293&amp;Q288&amp;": "&amp;'DAkkS Transfer'!M288,S288))</f>
        <v>DIN EN ISO 20595: 2023-08</v>
      </c>
      <c r="U288" s="33" t="str">
        <f>IF(H288="","",MAX(U$9:U287)+1)</f>
        <v/>
      </c>
      <c r="V288" s="32" t="str">
        <f>IF(G288=PARAMETER!Q$9,PARAMETER!B293&amp;" - "&amp;AD$62,"")</f>
        <v/>
      </c>
      <c r="W288" s="32" t="str">
        <f>IF(H288="x",PARAMETER!B293,W287)</f>
        <v>3. Einzelstoffe, Summenparameter, Gruppenparameter</v>
      </c>
      <c r="X288" s="33" t="b">
        <f>ISNUMBER(PARAMETER!K293)</f>
        <v>0</v>
      </c>
    </row>
    <row r="289" spans="1:24" s="26" customFormat="1" ht="15.75" customHeight="1" x14ac:dyDescent="0.25">
      <c r="A289" s="77">
        <v>280</v>
      </c>
      <c r="B289" s="34" t="str">
        <f>IF(H289="S",V289,IF(H289="","",IF(PARAMETER!B294='DAkkS Transfer'!W288,"",'DAkkS Transfer'!W289)))</f>
        <v/>
      </c>
      <c r="C289" s="35" t="str">
        <f t="shared" si="27"/>
        <v>DIN EN ISO 10301: 1997-08 (F 4)</v>
      </c>
      <c r="D289" s="29" t="str">
        <f>IF(PARAMETER!F294="","",PARAMETER!F294)</f>
        <v/>
      </c>
      <c r="E289" s="29" t="str">
        <f>IF(PARAMETER!G294="","",PARAMETER!G294)</f>
        <v/>
      </c>
      <c r="F289" s="36" t="str">
        <f>IF(PARAMETER!H294="","",PARAMETER!H294)</f>
        <v/>
      </c>
      <c r="G289" s="28" t="str">
        <f>IF(PARAMETER!I294="","",PARAMETER!I294)</f>
        <v/>
      </c>
      <c r="H289" s="29" t="str">
        <f>IF(PARAMETER!J294="","",PARAMETER!J294)</f>
        <v/>
      </c>
      <c r="M289" s="32" t="str">
        <f>IF(PARAMETER!E294="","",PARAMETER!E294)</f>
        <v>1997-08</v>
      </c>
      <c r="N289" s="32" t="b">
        <f>IF(LEFT(PARAMETER!C294,6)=$AE$51,TRUE,FALSE)</f>
        <v>0</v>
      </c>
      <c r="O289" s="33" t="str">
        <f t="shared" si="25"/>
        <v/>
      </c>
      <c r="P289" s="33" t="str">
        <f t="shared" si="26"/>
        <v/>
      </c>
      <c r="Q289" s="33" t="str">
        <f t="shared" si="24"/>
        <v/>
      </c>
      <c r="R289" s="101"/>
      <c r="S289" s="32" t="str">
        <f>IF(M289="","",PARAMETER!C294&amp;": "&amp;PARAMETER!E294&amp;" ("&amp;PARAMETER!D294&amp;")")</f>
        <v>DIN EN ISO 10301: 1997-08 (F 4)</v>
      </c>
      <c r="T289" s="32" t="str">
        <f>IF(R289&lt;&gt;"",R289,IF(N289,LEFT(PARAMETER!C294,9)&amp;"-"&amp;PARAMETER!D294&amp;Q289&amp;": "&amp;'DAkkS Transfer'!M289,S289))</f>
        <v>DIN EN ISO 10301: 1997-08 (F 4)</v>
      </c>
      <c r="U289" s="33" t="str">
        <f>IF(H289="","",MAX(U$9:U288)+1)</f>
        <v/>
      </c>
      <c r="V289" s="32" t="str">
        <f>IF(G289=PARAMETER!Q$9,PARAMETER!B294&amp;" - "&amp;AD$62,"")</f>
        <v/>
      </c>
      <c r="W289" s="32" t="str">
        <f>IF(H289="x",PARAMETER!B294,W288)</f>
        <v>3. Einzelstoffe, Summenparameter, Gruppenparameter</v>
      </c>
      <c r="X289" s="33" t="b">
        <f>ISNUMBER(PARAMETER!K294)</f>
        <v>1</v>
      </c>
    </row>
    <row r="290" spans="1:24" s="26" customFormat="1" ht="15.75" customHeight="1" x14ac:dyDescent="0.25">
      <c r="A290" s="77">
        <v>281</v>
      </c>
      <c r="B290" s="34" t="str">
        <f>IF(H290="S",V290,IF(H290="","",IF(PARAMETER!B295='DAkkS Transfer'!W289,"",'DAkkS Transfer'!W290)))</f>
        <v/>
      </c>
      <c r="C290" s="35" t="str">
        <f t="shared" si="27"/>
        <v>DIN EN ISO 15680: 2004-04 (F 19)</v>
      </c>
      <c r="D290" s="29" t="str">
        <f>IF(PARAMETER!F295="","",PARAMETER!F295)</f>
        <v/>
      </c>
      <c r="E290" s="29" t="str">
        <f>IF(PARAMETER!G295="","",PARAMETER!G295)</f>
        <v/>
      </c>
      <c r="F290" s="36" t="str">
        <f>IF(PARAMETER!H295="","",PARAMETER!H295)</f>
        <v/>
      </c>
      <c r="G290" s="28" t="str">
        <f>IF(PARAMETER!I295="","",PARAMETER!I295)</f>
        <v/>
      </c>
      <c r="H290" s="29" t="str">
        <f>IF(PARAMETER!J295="","",PARAMETER!J295)</f>
        <v/>
      </c>
      <c r="M290" s="32" t="str">
        <f>IF(PARAMETER!E295="","",PARAMETER!E295)</f>
        <v>2004-04</v>
      </c>
      <c r="N290" s="32" t="b">
        <f>IF(LEFT(PARAMETER!C295,6)=$AE$51,TRUE,FALSE)</f>
        <v>0</v>
      </c>
      <c r="O290" s="33" t="str">
        <f t="shared" si="25"/>
        <v/>
      </c>
      <c r="P290" s="33" t="str">
        <f t="shared" si="26"/>
        <v/>
      </c>
      <c r="Q290" s="33" t="str">
        <f t="shared" si="24"/>
        <v/>
      </c>
      <c r="R290" s="101"/>
      <c r="S290" s="32" t="str">
        <f>IF(M290="","",PARAMETER!C295&amp;": "&amp;PARAMETER!E295&amp;" ("&amp;PARAMETER!D295&amp;")")</f>
        <v>DIN EN ISO 15680: 2004-04 (F 19)</v>
      </c>
      <c r="T290" s="32" t="str">
        <f>IF(R290&lt;&gt;"",R290,IF(N290,LEFT(PARAMETER!C295,9)&amp;"-"&amp;PARAMETER!D295&amp;Q290&amp;": "&amp;'DAkkS Transfer'!M290,S290))</f>
        <v>DIN EN ISO 15680: 2004-04 (F 19)</v>
      </c>
      <c r="U290" s="33" t="str">
        <f>IF(H290="","",MAX(U$9:U289)+1)</f>
        <v/>
      </c>
      <c r="V290" s="32" t="str">
        <f>IF(G290=PARAMETER!Q$9,PARAMETER!B295&amp;" - "&amp;AD$62,"")</f>
        <v/>
      </c>
      <c r="W290" s="32" t="str">
        <f>IF(H290="x",PARAMETER!B295,W289)</f>
        <v>3. Einzelstoffe, Summenparameter, Gruppenparameter</v>
      </c>
      <c r="X290" s="33" t="b">
        <f>ISNUMBER(PARAMETER!K295)</f>
        <v>1</v>
      </c>
    </row>
    <row r="291" spans="1:24" s="26" customFormat="1" ht="15.75" customHeight="1" x14ac:dyDescent="0.25">
      <c r="A291" s="77">
        <v>282</v>
      </c>
      <c r="B291" s="34" t="str">
        <f>IF(H291="S",V291,IF(H291="","",IF(PARAMETER!B296='DAkkS Transfer'!W290,"",'DAkkS Transfer'!W291)))</f>
        <v/>
      </c>
      <c r="C291" s="35" t="str">
        <f t="shared" si="27"/>
        <v>DIN EN ISO 17943: 2016-10 (F 41)</v>
      </c>
      <c r="D291" s="29" t="str">
        <f>IF(PARAMETER!F296="","",PARAMETER!F296)</f>
        <v/>
      </c>
      <c r="E291" s="29" t="str">
        <f>IF(PARAMETER!G296="","",PARAMETER!G296)</f>
        <v/>
      </c>
      <c r="F291" s="36" t="str">
        <f>IF(PARAMETER!H296="","",PARAMETER!H296)</f>
        <v/>
      </c>
      <c r="G291" s="28" t="str">
        <f>IF(PARAMETER!I296="","",PARAMETER!I296)</f>
        <v/>
      </c>
      <c r="H291" s="29" t="str">
        <f>IF(PARAMETER!J296="","",PARAMETER!J296)</f>
        <v/>
      </c>
      <c r="M291" s="32" t="str">
        <f>IF(PARAMETER!E296="","",PARAMETER!E296)</f>
        <v>2016-10</v>
      </c>
      <c r="N291" s="32" t="b">
        <f>IF(LEFT(PARAMETER!C296,6)=$AE$51,TRUE,FALSE)</f>
        <v>0</v>
      </c>
      <c r="O291" s="33" t="str">
        <f t="shared" si="25"/>
        <v/>
      </c>
      <c r="P291" s="33" t="str">
        <f t="shared" si="26"/>
        <v/>
      </c>
      <c r="Q291" s="33" t="str">
        <f t="shared" si="24"/>
        <v/>
      </c>
      <c r="R291" s="101"/>
      <c r="S291" s="32" t="str">
        <f>IF(M291="","",PARAMETER!C296&amp;": "&amp;PARAMETER!E296&amp;" ("&amp;PARAMETER!D296&amp;")")</f>
        <v>DIN EN ISO 17943: 2016-10 (F 41)</v>
      </c>
      <c r="T291" s="32" t="str">
        <f>IF(R291&lt;&gt;"",R291,IF(N291,LEFT(PARAMETER!C296,9)&amp;"-"&amp;PARAMETER!D296&amp;Q291&amp;": "&amp;'DAkkS Transfer'!M291,S291))</f>
        <v>DIN EN ISO 17943: 2016-10 (F 41)</v>
      </c>
      <c r="U291" s="33" t="str">
        <f>IF(H291="","",MAX(U$9:U290)+1)</f>
        <v/>
      </c>
      <c r="V291" s="32" t="str">
        <f>IF(G291=PARAMETER!Q$9,PARAMETER!B296&amp;" - "&amp;AD$62,"")</f>
        <v/>
      </c>
      <c r="W291" s="32" t="str">
        <f>IF(H291="x",PARAMETER!B296,W290)</f>
        <v>3. Einzelstoffe, Summenparameter, Gruppenparameter</v>
      </c>
      <c r="X291" s="33" t="b">
        <f>ISNUMBER(PARAMETER!K296)</f>
        <v>0</v>
      </c>
    </row>
    <row r="292" spans="1:24" s="26" customFormat="1" ht="15.75" customHeight="1" x14ac:dyDescent="0.25">
      <c r="A292" s="77">
        <v>283</v>
      </c>
      <c r="B292" s="34" t="str">
        <f>IF(H292="S",V292,IF(H292="","",IF(PARAMETER!B297='DAkkS Transfer'!W291,"",'DAkkS Transfer'!W292)))</f>
        <v/>
      </c>
      <c r="C292" s="35" t="str">
        <f t="shared" si="27"/>
        <v>DIN 38407-F 43: 2014-10</v>
      </c>
      <c r="D292" s="29" t="str">
        <f>IF(PARAMETER!F297="","",PARAMETER!F297)</f>
        <v/>
      </c>
      <c r="E292" s="29" t="str">
        <f>IF(PARAMETER!G297="","",PARAMETER!G297)</f>
        <v/>
      </c>
      <c r="F292" s="36" t="str">
        <f>IF(PARAMETER!H297="","",PARAMETER!H297)</f>
        <v/>
      </c>
      <c r="G292" s="28" t="str">
        <f>IF(PARAMETER!I297="","",PARAMETER!I297)</f>
        <v/>
      </c>
      <c r="H292" s="29" t="str">
        <f>IF(PARAMETER!J297="","",PARAMETER!J297)</f>
        <v/>
      </c>
      <c r="M292" s="32" t="str">
        <f>IF(PARAMETER!E297="","",PARAMETER!E297)</f>
        <v>2014-10</v>
      </c>
      <c r="N292" s="32" t="b">
        <f>IF(LEFT(PARAMETER!C297,6)=$AE$51,TRUE,FALSE)</f>
        <v>1</v>
      </c>
      <c r="O292" s="33">
        <f t="shared" si="25"/>
        <v>19</v>
      </c>
      <c r="P292" s="33">
        <f t="shared" si="26"/>
        <v>13</v>
      </c>
      <c r="Q292" s="33" t="str">
        <f t="shared" si="24"/>
        <v/>
      </c>
      <c r="R292" s="101"/>
      <c r="S292" s="32" t="str">
        <f>IF(M292="","",PARAMETER!C297&amp;": "&amp;PARAMETER!E297&amp;" ("&amp;PARAMETER!D297&amp;")")</f>
        <v>DIN 38407-43: 2014-10 (F 43)</v>
      </c>
      <c r="T292" s="32" t="str">
        <f>IF(R292&lt;&gt;"",R292,IF(N292,LEFT(PARAMETER!C297,9)&amp;"-"&amp;PARAMETER!D297&amp;Q292&amp;": "&amp;'DAkkS Transfer'!M292,S292))</f>
        <v>DIN 38407-F 43: 2014-10</v>
      </c>
      <c r="U292" s="33" t="str">
        <f>IF(H292="","",MAX(U$9:U291)+1)</f>
        <v/>
      </c>
      <c r="V292" s="32" t="str">
        <f>IF(G292=PARAMETER!Q$9,PARAMETER!B297&amp;" - "&amp;AD$62,"")</f>
        <v/>
      </c>
      <c r="W292" s="32" t="str">
        <f>IF(H292="x",PARAMETER!B297,W291)</f>
        <v>3. Einzelstoffe, Summenparameter, Gruppenparameter</v>
      </c>
      <c r="X292" s="33" t="b">
        <f>ISNUMBER(PARAMETER!K297)</f>
        <v>1</v>
      </c>
    </row>
    <row r="293" spans="1:24" s="26" customFormat="1" ht="15.75" customHeight="1" x14ac:dyDescent="0.25">
      <c r="A293" s="77">
        <v>284</v>
      </c>
      <c r="B293" s="34" t="str">
        <f>IF(H293="S",V293,IF(H293="","",IF(PARAMETER!B298='DAkkS Transfer'!W292,"",'DAkkS Transfer'!W293)))</f>
        <v/>
      </c>
      <c r="C293" s="35" t="str">
        <f t="shared" si="27"/>
        <v>DIN EN ISO 20595: 2023-08</v>
      </c>
      <c r="D293" s="29" t="str">
        <f>IF(PARAMETER!F298="","",PARAMETER!F298)</f>
        <v/>
      </c>
      <c r="E293" s="29" t="str">
        <f>IF(PARAMETER!G298="","",PARAMETER!G298)</f>
        <v/>
      </c>
      <c r="F293" s="36" t="str">
        <f>IF(PARAMETER!H298="","",PARAMETER!H298)</f>
        <v/>
      </c>
      <c r="G293" s="28" t="str">
        <f>IF(PARAMETER!I298="","",PARAMETER!I298)</f>
        <v/>
      </c>
      <c r="H293" s="29" t="str">
        <f>IF(PARAMETER!J298="","",PARAMETER!J298)</f>
        <v/>
      </c>
      <c r="M293" s="32" t="str">
        <f>IF(PARAMETER!E298="","",PARAMETER!E298)</f>
        <v>2023-08</v>
      </c>
      <c r="N293" s="32" t="b">
        <f>IF(LEFT(PARAMETER!C298,6)=$AE$51,TRUE,FALSE)</f>
        <v>0</v>
      </c>
      <c r="O293" s="33" t="str">
        <f t="shared" si="25"/>
        <v/>
      </c>
      <c r="P293" s="33" t="str">
        <f t="shared" si="26"/>
        <v/>
      </c>
      <c r="Q293" s="33" t="str">
        <f t="shared" si="24"/>
        <v/>
      </c>
      <c r="R293" s="101" t="s">
        <v>576</v>
      </c>
      <c r="S293" s="32" t="str">
        <f>IF(M293="","",PARAMETER!C298&amp;": "&amp;PARAMETER!E298&amp;" ("&amp;PARAMETER!D298&amp;")")</f>
        <v>DIN EN ISO 20595: 2023-08 (-)</v>
      </c>
      <c r="T293" s="32" t="str">
        <f>IF(R293&lt;&gt;"",R293,IF(N293,LEFT(PARAMETER!C298,9)&amp;"-"&amp;PARAMETER!D298&amp;Q293&amp;": "&amp;'DAkkS Transfer'!M293,S293))</f>
        <v>DIN EN ISO 20595: 2023-08</v>
      </c>
      <c r="U293" s="33" t="str">
        <f>IF(H293="","",MAX(U$9:U292)+1)</f>
        <v/>
      </c>
      <c r="V293" s="32" t="str">
        <f>IF(G293=PARAMETER!Q$9,PARAMETER!B298&amp;" - "&amp;AD$62,"")</f>
        <v/>
      </c>
      <c r="W293" s="32" t="str">
        <f>IF(H293="x",PARAMETER!B298,W292)</f>
        <v>3. Einzelstoffe, Summenparameter, Gruppenparameter</v>
      </c>
      <c r="X293" s="33" t="b">
        <f>ISNUMBER(PARAMETER!K298)</f>
        <v>0</v>
      </c>
    </row>
    <row r="294" spans="1:24" s="26" customFormat="1" ht="15.75" customHeight="1" x14ac:dyDescent="0.25">
      <c r="A294" s="77">
        <v>285</v>
      </c>
      <c r="B294" s="34" t="str">
        <f>IF(H294="S",V294,IF(H294="","",IF(PARAMETER!B299='DAkkS Transfer'!W293,"",'DAkkS Transfer'!W294)))</f>
        <v/>
      </c>
      <c r="C294" s="35" t="str">
        <f t="shared" si="27"/>
        <v>DIN EN ISO 10301: 1997-08 (F 4)</v>
      </c>
      <c r="D294" s="29" t="str">
        <f>IF(PARAMETER!F299="","",PARAMETER!F299)</f>
        <v/>
      </c>
      <c r="E294" s="29" t="str">
        <f>IF(PARAMETER!G299="","",PARAMETER!G299)</f>
        <v/>
      </c>
      <c r="F294" s="36" t="str">
        <f>IF(PARAMETER!H299="","",PARAMETER!H299)</f>
        <v/>
      </c>
      <c r="G294" s="28" t="str">
        <f>IF(PARAMETER!I299="","",PARAMETER!I299)</f>
        <v/>
      </c>
      <c r="H294" s="29" t="str">
        <f>IF(PARAMETER!J299="","",PARAMETER!J299)</f>
        <v/>
      </c>
      <c r="M294" s="32" t="str">
        <f>IF(PARAMETER!E299="","",PARAMETER!E299)</f>
        <v>1997-08</v>
      </c>
      <c r="N294" s="32" t="b">
        <f>IF(LEFT(PARAMETER!C299,6)=$AE$51,TRUE,FALSE)</f>
        <v>0</v>
      </c>
      <c r="O294" s="33" t="str">
        <f t="shared" si="25"/>
        <v/>
      </c>
      <c r="P294" s="33" t="str">
        <f t="shared" si="26"/>
        <v/>
      </c>
      <c r="Q294" s="33" t="str">
        <f t="shared" si="24"/>
        <v/>
      </c>
      <c r="R294" s="101"/>
      <c r="S294" s="32" t="str">
        <f>IF(M294="","",PARAMETER!C299&amp;": "&amp;PARAMETER!E299&amp;" ("&amp;PARAMETER!D299&amp;")")</f>
        <v>DIN EN ISO 10301: 1997-08 (F 4)</v>
      </c>
      <c r="T294" s="32" t="str">
        <f>IF(R294&lt;&gt;"",R294,IF(N294,LEFT(PARAMETER!C299,9)&amp;"-"&amp;PARAMETER!D299&amp;Q294&amp;": "&amp;'DAkkS Transfer'!M294,S294))</f>
        <v>DIN EN ISO 10301: 1997-08 (F 4)</v>
      </c>
      <c r="U294" s="33" t="str">
        <f>IF(H294="","",MAX(U$9:U293)+1)</f>
        <v/>
      </c>
      <c r="V294" s="32" t="str">
        <f>IF(G294=PARAMETER!Q$9,PARAMETER!B299&amp;" - "&amp;AD$62,"")</f>
        <v/>
      </c>
      <c r="W294" s="32" t="str">
        <f>IF(H294="x",PARAMETER!B299,W293)</f>
        <v>3. Einzelstoffe, Summenparameter, Gruppenparameter</v>
      </c>
      <c r="X294" s="33" t="b">
        <f>ISNUMBER(PARAMETER!K299)</f>
        <v>1</v>
      </c>
    </row>
    <row r="295" spans="1:24" s="26" customFormat="1" ht="15.75" customHeight="1" x14ac:dyDescent="0.25">
      <c r="A295" s="77">
        <v>286</v>
      </c>
      <c r="B295" s="34" t="str">
        <f>IF(H295="S",V295,IF(H295="","",IF(PARAMETER!B300='DAkkS Transfer'!W294,"",'DAkkS Transfer'!W295)))</f>
        <v/>
      </c>
      <c r="C295" s="35" t="str">
        <f t="shared" si="27"/>
        <v>DIN EN ISO 15680: 2004-04 (F 19)</v>
      </c>
      <c r="D295" s="29" t="str">
        <f>IF(PARAMETER!F300="","",PARAMETER!F300)</f>
        <v/>
      </c>
      <c r="E295" s="29" t="str">
        <f>IF(PARAMETER!G300="","",PARAMETER!G300)</f>
        <v/>
      </c>
      <c r="F295" s="36" t="str">
        <f>IF(PARAMETER!H300="","",PARAMETER!H300)</f>
        <v/>
      </c>
      <c r="G295" s="28" t="str">
        <f>IF(PARAMETER!I300="","",PARAMETER!I300)</f>
        <v/>
      </c>
      <c r="H295" s="29" t="str">
        <f>IF(PARAMETER!J300="","",PARAMETER!J300)</f>
        <v/>
      </c>
      <c r="M295" s="32" t="str">
        <f>IF(PARAMETER!E300="","",PARAMETER!E300)</f>
        <v>2004-04</v>
      </c>
      <c r="N295" s="32" t="b">
        <f>IF(LEFT(PARAMETER!C300,6)=$AE$51,TRUE,FALSE)</f>
        <v>0</v>
      </c>
      <c r="O295" s="33" t="str">
        <f t="shared" si="25"/>
        <v/>
      </c>
      <c r="P295" s="33" t="str">
        <f t="shared" si="26"/>
        <v/>
      </c>
      <c r="Q295" s="33" t="str">
        <f t="shared" si="24"/>
        <v/>
      </c>
      <c r="R295" s="101"/>
      <c r="S295" s="32" t="str">
        <f>IF(M295="","",PARAMETER!C300&amp;": "&amp;PARAMETER!E300&amp;" ("&amp;PARAMETER!D300&amp;")")</f>
        <v>DIN EN ISO 15680: 2004-04 (F 19)</v>
      </c>
      <c r="T295" s="32" t="str">
        <f>IF(R295&lt;&gt;"",R295,IF(N295,LEFT(PARAMETER!C300,9)&amp;"-"&amp;PARAMETER!D300&amp;Q295&amp;": "&amp;'DAkkS Transfer'!M295,S295))</f>
        <v>DIN EN ISO 15680: 2004-04 (F 19)</v>
      </c>
      <c r="U295" s="33" t="str">
        <f>IF(H295="","",MAX(U$9:U294)+1)</f>
        <v/>
      </c>
      <c r="V295" s="32" t="str">
        <f>IF(G295=PARAMETER!Q$9,PARAMETER!B300&amp;" - "&amp;AD$62,"")</f>
        <v/>
      </c>
      <c r="W295" s="32" t="str">
        <f>IF(H295="x",PARAMETER!B300,W294)</f>
        <v>3. Einzelstoffe, Summenparameter, Gruppenparameter</v>
      </c>
      <c r="X295" s="33" t="b">
        <f>ISNUMBER(PARAMETER!K300)</f>
        <v>1</v>
      </c>
    </row>
    <row r="296" spans="1:24" s="26" customFormat="1" ht="15.75" customHeight="1" x14ac:dyDescent="0.25">
      <c r="A296" s="77">
        <v>287</v>
      </c>
      <c r="B296" s="34" t="str">
        <f>IF(H296="S",V296,IF(H296="","",IF(PARAMETER!B301='DAkkS Transfer'!W295,"",'DAkkS Transfer'!W296)))</f>
        <v/>
      </c>
      <c r="C296" s="35" t="str">
        <f t="shared" si="27"/>
        <v>DIN EN ISO 17943: 2016-10 (F 41)</v>
      </c>
      <c r="D296" s="29" t="str">
        <f>IF(PARAMETER!F301="","",PARAMETER!F301)</f>
        <v/>
      </c>
      <c r="E296" s="29" t="str">
        <f>IF(PARAMETER!G301="","",PARAMETER!G301)</f>
        <v/>
      </c>
      <c r="F296" s="36" t="str">
        <f>IF(PARAMETER!H301="","",PARAMETER!H301)</f>
        <v/>
      </c>
      <c r="G296" s="28" t="str">
        <f>IF(PARAMETER!I301="","",PARAMETER!I301)</f>
        <v/>
      </c>
      <c r="H296" s="29" t="str">
        <f>IF(PARAMETER!J301="","",PARAMETER!J301)</f>
        <v/>
      </c>
      <c r="M296" s="32" t="str">
        <f>IF(PARAMETER!E301="","",PARAMETER!E301)</f>
        <v>2016-10</v>
      </c>
      <c r="N296" s="32" t="b">
        <f>IF(LEFT(PARAMETER!C301,6)=$AE$51,TRUE,FALSE)</f>
        <v>0</v>
      </c>
      <c r="O296" s="33" t="str">
        <f t="shared" si="25"/>
        <v/>
      </c>
      <c r="P296" s="33" t="str">
        <f t="shared" si="26"/>
        <v/>
      </c>
      <c r="Q296" s="33" t="str">
        <f t="shared" si="24"/>
        <v/>
      </c>
      <c r="R296" s="101"/>
      <c r="S296" s="32" t="str">
        <f>IF(M296="","",PARAMETER!C301&amp;": "&amp;PARAMETER!E301&amp;" ("&amp;PARAMETER!D301&amp;")")</f>
        <v>DIN EN ISO 17943: 2016-10 (F 41)</v>
      </c>
      <c r="T296" s="32" t="str">
        <f>IF(R296&lt;&gt;"",R296,IF(N296,LEFT(PARAMETER!C301,9)&amp;"-"&amp;PARAMETER!D301&amp;Q296&amp;": "&amp;'DAkkS Transfer'!M296,S296))</f>
        <v>DIN EN ISO 17943: 2016-10 (F 41)</v>
      </c>
      <c r="U296" s="33" t="str">
        <f>IF(H296="","",MAX(U$9:U295)+1)</f>
        <v/>
      </c>
      <c r="V296" s="32" t="str">
        <f>IF(G296=PARAMETER!Q$9,PARAMETER!B301&amp;" - "&amp;AD$62,"")</f>
        <v/>
      </c>
      <c r="W296" s="32" t="str">
        <f>IF(H296="x",PARAMETER!B301,W295)</f>
        <v>3. Einzelstoffe, Summenparameter, Gruppenparameter</v>
      </c>
      <c r="X296" s="33" t="b">
        <f>ISNUMBER(PARAMETER!K301)</f>
        <v>0</v>
      </c>
    </row>
    <row r="297" spans="1:24" s="26" customFormat="1" ht="15.75" customHeight="1" x14ac:dyDescent="0.25">
      <c r="A297" s="77">
        <v>288</v>
      </c>
      <c r="B297" s="34" t="str">
        <f>IF(H297="S",V297,IF(H297="","",IF(PARAMETER!B302='DAkkS Transfer'!W296,"",'DAkkS Transfer'!W297)))</f>
        <v/>
      </c>
      <c r="C297" s="35" t="str">
        <f t="shared" si="27"/>
        <v>DIN 38407-F 43: 2014-10</v>
      </c>
      <c r="D297" s="29" t="str">
        <f>IF(PARAMETER!F302="","",PARAMETER!F302)</f>
        <v/>
      </c>
      <c r="E297" s="29" t="str">
        <f>IF(PARAMETER!G302="","",PARAMETER!G302)</f>
        <v/>
      </c>
      <c r="F297" s="36" t="str">
        <f>IF(PARAMETER!H302="","",PARAMETER!H302)</f>
        <v/>
      </c>
      <c r="G297" s="28" t="str">
        <f>IF(PARAMETER!I302="","",PARAMETER!I302)</f>
        <v/>
      </c>
      <c r="H297" s="29" t="str">
        <f>IF(PARAMETER!J302="","",PARAMETER!J302)</f>
        <v/>
      </c>
      <c r="M297" s="32" t="str">
        <f>IF(PARAMETER!E302="","",PARAMETER!E302)</f>
        <v>2014-10</v>
      </c>
      <c r="N297" s="32" t="b">
        <f>IF(LEFT(PARAMETER!C302,6)=$AE$51,TRUE,FALSE)</f>
        <v>1</v>
      </c>
      <c r="O297" s="33">
        <f t="shared" si="25"/>
        <v>19</v>
      </c>
      <c r="P297" s="33">
        <f t="shared" si="26"/>
        <v>13</v>
      </c>
      <c r="Q297" s="33" t="str">
        <f t="shared" si="24"/>
        <v/>
      </c>
      <c r="R297" s="101"/>
      <c r="S297" s="32" t="str">
        <f>IF(M297="","",PARAMETER!C302&amp;": "&amp;PARAMETER!E302&amp;" ("&amp;PARAMETER!D302&amp;")")</f>
        <v>DIN 38407-43: 2014-10 (F 43)</v>
      </c>
      <c r="T297" s="32" t="str">
        <f>IF(R297&lt;&gt;"",R297,IF(N297,LEFT(PARAMETER!C302,9)&amp;"-"&amp;PARAMETER!D302&amp;Q297&amp;": "&amp;'DAkkS Transfer'!M297,S297))</f>
        <v>DIN 38407-F 43: 2014-10</v>
      </c>
      <c r="U297" s="33" t="str">
        <f>IF(H297="","",MAX(U$9:U296)+1)</f>
        <v/>
      </c>
      <c r="V297" s="32" t="str">
        <f>IF(G297=PARAMETER!Q$9,PARAMETER!B302&amp;" - "&amp;AD$62,"")</f>
        <v/>
      </c>
      <c r="W297" s="32" t="str">
        <f>IF(H297="x",PARAMETER!B302,W296)</f>
        <v>3. Einzelstoffe, Summenparameter, Gruppenparameter</v>
      </c>
      <c r="X297" s="33" t="b">
        <f>ISNUMBER(PARAMETER!K302)</f>
        <v>1</v>
      </c>
    </row>
    <row r="298" spans="1:24" s="26" customFormat="1" ht="15.75" customHeight="1" x14ac:dyDescent="0.25">
      <c r="A298" s="77">
        <v>289</v>
      </c>
      <c r="B298" s="34" t="str">
        <f>IF(H298="S",V298,IF(H298="","",IF(PARAMETER!B303='DAkkS Transfer'!W297,"",'DAkkS Transfer'!W298)))</f>
        <v/>
      </c>
      <c r="C298" s="35" t="str">
        <f t="shared" si="27"/>
        <v>DIN EN ISO 20595: 2023-08</v>
      </c>
      <c r="D298" s="29" t="str">
        <f>IF(PARAMETER!F303="","",PARAMETER!F303)</f>
        <v/>
      </c>
      <c r="E298" s="29" t="str">
        <f>IF(PARAMETER!G303="","",PARAMETER!G303)</f>
        <v/>
      </c>
      <c r="F298" s="36" t="str">
        <f>IF(PARAMETER!H303="","",PARAMETER!H303)</f>
        <v/>
      </c>
      <c r="G298" s="28" t="str">
        <f>IF(PARAMETER!I303="","",PARAMETER!I303)</f>
        <v/>
      </c>
      <c r="H298" s="29" t="str">
        <f>IF(PARAMETER!J303="","",PARAMETER!J303)</f>
        <v/>
      </c>
      <c r="M298" s="32" t="str">
        <f>IF(PARAMETER!E303="","",PARAMETER!E303)</f>
        <v>2023-08</v>
      </c>
      <c r="N298" s="32" t="b">
        <f>IF(LEFT(PARAMETER!C303,6)=$AE$51,TRUE,FALSE)</f>
        <v>0</v>
      </c>
      <c r="O298" s="33" t="str">
        <f t="shared" si="25"/>
        <v/>
      </c>
      <c r="P298" s="33" t="str">
        <f t="shared" si="26"/>
        <v/>
      </c>
      <c r="Q298" s="33" t="str">
        <f t="shared" si="24"/>
        <v/>
      </c>
      <c r="R298" s="101" t="s">
        <v>576</v>
      </c>
      <c r="S298" s="32" t="str">
        <f>IF(M298="","",PARAMETER!C303&amp;": "&amp;PARAMETER!E303&amp;" ("&amp;PARAMETER!D303&amp;")")</f>
        <v>DIN EN ISO 20595: 2023-08 (-)</v>
      </c>
      <c r="T298" s="32" t="str">
        <f>IF(R298&lt;&gt;"",R298,IF(N298,LEFT(PARAMETER!C303,9)&amp;"-"&amp;PARAMETER!D303&amp;Q298&amp;": "&amp;'DAkkS Transfer'!M298,S298))</f>
        <v>DIN EN ISO 20595: 2023-08</v>
      </c>
      <c r="U298" s="33" t="str">
        <f>IF(H298="","",MAX(U$9:U297)+1)</f>
        <v/>
      </c>
      <c r="V298" s="32" t="str">
        <f>IF(G298=PARAMETER!Q$9,PARAMETER!B303&amp;" - "&amp;AD$62,"")</f>
        <v/>
      </c>
      <c r="W298" s="32" t="str">
        <f>IF(H298="x",PARAMETER!B303,W297)</f>
        <v>3. Einzelstoffe, Summenparameter, Gruppenparameter</v>
      </c>
      <c r="X298" s="33" t="b">
        <f>ISNUMBER(PARAMETER!K303)</f>
        <v>0</v>
      </c>
    </row>
    <row r="299" spans="1:24" s="26" customFormat="1" ht="15.75" customHeight="1" x14ac:dyDescent="0.25">
      <c r="A299" s="77">
        <v>290</v>
      </c>
      <c r="B299" s="34" t="str">
        <f>IF(H299="S",V299,IF(H299="","",IF(PARAMETER!B304='DAkkS Transfer'!W298,"",'DAkkS Transfer'!W299)))</f>
        <v/>
      </c>
      <c r="C299" s="35" t="str">
        <f t="shared" si="27"/>
        <v>DIN 38413-P 1: 1982-03</v>
      </c>
      <c r="D299" s="29" t="str">
        <f>IF(PARAMETER!F304="","",PARAMETER!F304)</f>
        <v/>
      </c>
      <c r="E299" s="29" t="str">
        <f>IF(PARAMETER!G304="","",PARAMETER!G304)</f>
        <v/>
      </c>
      <c r="F299" s="36" t="str">
        <f>IF(PARAMETER!H304="","",PARAMETER!H304)</f>
        <v/>
      </c>
      <c r="G299" s="28" t="str">
        <f>IF(PARAMETER!I304="","",PARAMETER!I304)</f>
        <v/>
      </c>
      <c r="H299" s="29" t="str">
        <f>IF(PARAMETER!J304="","",PARAMETER!J304)</f>
        <v/>
      </c>
      <c r="M299" s="32" t="str">
        <f>IF(PARAMETER!E304="","",PARAMETER!E304)</f>
        <v>1982-03</v>
      </c>
      <c r="N299" s="32" t="b">
        <f>IF(LEFT(PARAMETER!C304,6)=$AE$51,TRUE,FALSE)</f>
        <v>1</v>
      </c>
      <c r="O299" s="33">
        <f t="shared" si="25"/>
        <v>18</v>
      </c>
      <c r="P299" s="33">
        <f t="shared" si="26"/>
        <v>12</v>
      </c>
      <c r="Q299" s="33" t="str">
        <f t="shared" si="24"/>
        <v/>
      </c>
      <c r="R299" s="101"/>
      <c r="S299" s="32" t="str">
        <f>IF(M299="","",PARAMETER!C304&amp;": "&amp;PARAMETER!E304&amp;" ("&amp;PARAMETER!D304&amp;")")</f>
        <v>DIN 38413-1: 1982-03 (P 1)</v>
      </c>
      <c r="T299" s="32" t="str">
        <f>IF(R299&lt;&gt;"",R299,IF(N299,LEFT(PARAMETER!C304,9)&amp;"-"&amp;PARAMETER!D304&amp;Q299&amp;": "&amp;'DAkkS Transfer'!M299,S299))</f>
        <v>DIN 38413-P 1: 1982-03</v>
      </c>
      <c r="U299" s="33" t="str">
        <f>IF(H299="","",MAX(U$9:U298)+1)</f>
        <v/>
      </c>
      <c r="V299" s="32" t="str">
        <f>IF(G299=PARAMETER!Q$9,PARAMETER!B304&amp;" - "&amp;AD$62,"")</f>
        <v/>
      </c>
      <c r="W299" s="32" t="str">
        <f>IF(H299="x",PARAMETER!B304,W298)</f>
        <v>3. Einzelstoffe, Summenparameter, Gruppenparameter</v>
      </c>
      <c r="X299" s="33" t="b">
        <f>ISNUMBER(PARAMETER!K304)</f>
        <v>1</v>
      </c>
    </row>
    <row r="300" spans="1:24" s="26" customFormat="1" ht="15.75" customHeight="1" x14ac:dyDescent="0.25">
      <c r="A300" s="77">
        <v>291</v>
      </c>
      <c r="B300" s="34" t="str">
        <f>IF(H300="S",V300,IF(H300="","",IF(PARAMETER!B305='DAkkS Transfer'!W299,"",'DAkkS Transfer'!W300)))</f>
        <v/>
      </c>
      <c r="C300" s="35" t="str">
        <f t="shared" si="27"/>
        <v>DIN 38407-F 16: 1999-06</v>
      </c>
      <c r="D300" s="29" t="str">
        <f>IF(PARAMETER!F305="","",PARAMETER!F305)</f>
        <v/>
      </c>
      <c r="E300" s="29" t="str">
        <f>IF(PARAMETER!G305="","",PARAMETER!G305)</f>
        <v/>
      </c>
      <c r="F300" s="36" t="str">
        <f>IF(PARAMETER!H305="","",PARAMETER!H305)</f>
        <v/>
      </c>
      <c r="G300" s="28" t="str">
        <f>IF(PARAMETER!I305="","",PARAMETER!I305)</f>
        <v/>
      </c>
      <c r="H300" s="29" t="str">
        <f>IF(PARAMETER!J305="","",PARAMETER!J305)</f>
        <v/>
      </c>
      <c r="M300" s="32" t="str">
        <f>IF(PARAMETER!E305="","",PARAMETER!E305)</f>
        <v>1999-06</v>
      </c>
      <c r="N300" s="32" t="b">
        <f>IF(LEFT(PARAMETER!C305,6)=$AE$51,TRUE,FALSE)</f>
        <v>1</v>
      </c>
      <c r="O300" s="33">
        <f t="shared" si="25"/>
        <v>19</v>
      </c>
      <c r="P300" s="33">
        <f t="shared" si="26"/>
        <v>13</v>
      </c>
      <c r="Q300" s="33" t="str">
        <f t="shared" si="24"/>
        <v/>
      </c>
      <c r="R300" s="101"/>
      <c r="S300" s="32" t="str">
        <f>IF(M300="","",PARAMETER!C305&amp;": "&amp;PARAMETER!E305&amp;" ("&amp;PARAMETER!D305&amp;")")</f>
        <v>DIN 38407-16: 1999-06 (F 16)</v>
      </c>
      <c r="T300" s="32" t="str">
        <f>IF(R300&lt;&gt;"",R300,IF(N300,LEFT(PARAMETER!C305,9)&amp;"-"&amp;PARAMETER!D305&amp;Q300&amp;": "&amp;'DAkkS Transfer'!M300,S300))</f>
        <v>DIN 38407-F 16: 1999-06</v>
      </c>
      <c r="U300" s="33" t="str">
        <f>IF(H300="","",MAX(U$9:U299)+1)</f>
        <v/>
      </c>
      <c r="V300" s="32" t="str">
        <f>IF(G300=PARAMETER!Q$9,PARAMETER!B305&amp;" - "&amp;AD$62,"")</f>
        <v/>
      </c>
      <c r="W300" s="32" t="str">
        <f>IF(H300="x",PARAMETER!B305,W299)</f>
        <v>3. Einzelstoffe, Summenparameter, Gruppenparameter</v>
      </c>
      <c r="X300" s="33" t="b">
        <f>ISNUMBER(PARAMETER!K305)</f>
        <v>1</v>
      </c>
    </row>
    <row r="301" spans="1:24" s="26" customFormat="1" ht="15.75" customHeight="1" x14ac:dyDescent="0.25">
      <c r="A301" s="77">
        <v>292</v>
      </c>
      <c r="B301" s="34" t="str">
        <f>IF(H301="S",V301,IF(H301="","",IF(PARAMETER!B306='DAkkS Transfer'!W300,"",'DAkkS Transfer'!W301)))</f>
        <v/>
      </c>
      <c r="C301" s="35" t="str">
        <f t="shared" si="27"/>
        <v>DIN EN ISO 6468: 1997-02 (F 1)</v>
      </c>
      <c r="D301" s="29" t="str">
        <f>IF(PARAMETER!F306="","",PARAMETER!F306)</f>
        <v/>
      </c>
      <c r="E301" s="29" t="str">
        <f>IF(PARAMETER!G306="","",PARAMETER!G306)</f>
        <v/>
      </c>
      <c r="F301" s="36" t="str">
        <f>IF(PARAMETER!H306="","",PARAMETER!H306)</f>
        <v/>
      </c>
      <c r="G301" s="28" t="str">
        <f>IF(PARAMETER!I306="","",PARAMETER!I306)</f>
        <v/>
      </c>
      <c r="H301" s="29" t="str">
        <f>IF(PARAMETER!J306="","",PARAMETER!J306)</f>
        <v/>
      </c>
      <c r="M301" s="32" t="str">
        <f>IF(PARAMETER!E306="","",PARAMETER!E306)</f>
        <v>1997-02</v>
      </c>
      <c r="N301" s="32" t="b">
        <f>IF(LEFT(PARAMETER!C306,6)=$AE$51,TRUE,FALSE)</f>
        <v>0</v>
      </c>
      <c r="O301" s="33" t="str">
        <f t="shared" si="25"/>
        <v/>
      </c>
      <c r="P301" s="33" t="str">
        <f t="shared" si="26"/>
        <v/>
      </c>
      <c r="Q301" s="33" t="str">
        <f t="shared" si="24"/>
        <v/>
      </c>
      <c r="R301" s="101"/>
      <c r="S301" s="32" t="str">
        <f>IF(M301="","",PARAMETER!C306&amp;": "&amp;PARAMETER!E306&amp;" ("&amp;PARAMETER!D306&amp;")")</f>
        <v>DIN EN ISO 6468: 1997-02 (F 1)</v>
      </c>
      <c r="T301" s="32" t="str">
        <f>IF(R301&lt;&gt;"",R301,IF(N301,LEFT(PARAMETER!C306,9)&amp;"-"&amp;PARAMETER!D306&amp;Q301&amp;": "&amp;'DAkkS Transfer'!M301,S301))</f>
        <v>DIN EN ISO 6468: 1997-02 (F 1)</v>
      </c>
      <c r="U301" s="33" t="str">
        <f>IF(H301="","",MAX(U$9:U300)+1)</f>
        <v/>
      </c>
      <c r="V301" s="32" t="str">
        <f>IF(G301=PARAMETER!Q$9,PARAMETER!B306&amp;" - "&amp;AD$62,"")</f>
        <v/>
      </c>
      <c r="W301" s="32" t="str">
        <f>IF(H301="x",PARAMETER!B306,W300)</f>
        <v>3. Einzelstoffe, Summenparameter, Gruppenparameter</v>
      </c>
      <c r="X301" s="33" t="b">
        <f>ISNUMBER(PARAMETER!K306)</f>
        <v>1</v>
      </c>
    </row>
    <row r="302" spans="1:24" s="26" customFormat="1" ht="15.75" customHeight="1" x14ac:dyDescent="0.25">
      <c r="A302" s="77">
        <v>293</v>
      </c>
      <c r="B302" s="34" t="str">
        <f>IF(H302="S",V302,IF(H302="","",IF(PARAMETER!B307='DAkkS Transfer'!W301,"",'DAkkS Transfer'!W302)))</f>
        <v/>
      </c>
      <c r="C302" s="35" t="str">
        <f t="shared" si="27"/>
        <v>DIN 38407-F 2: 1993-02</v>
      </c>
      <c r="D302" s="29" t="str">
        <f>IF(PARAMETER!F307="","",PARAMETER!F307)</f>
        <v/>
      </c>
      <c r="E302" s="29" t="str">
        <f>IF(PARAMETER!G307="","",PARAMETER!G307)</f>
        <v/>
      </c>
      <c r="F302" s="36" t="str">
        <f>IF(PARAMETER!H307="","",PARAMETER!H307)</f>
        <v/>
      </c>
      <c r="G302" s="28" t="str">
        <f>IF(PARAMETER!I307="","",PARAMETER!I307)</f>
        <v/>
      </c>
      <c r="H302" s="29" t="str">
        <f>IF(PARAMETER!J307="","",PARAMETER!J307)</f>
        <v/>
      </c>
      <c r="M302" s="32" t="str">
        <f>IF(PARAMETER!E307="","",PARAMETER!E307)</f>
        <v>1993-02</v>
      </c>
      <c r="N302" s="32" t="b">
        <f>IF(LEFT(PARAMETER!C307,6)=$AE$51,TRUE,FALSE)</f>
        <v>1</v>
      </c>
      <c r="O302" s="33">
        <f t="shared" si="25"/>
        <v>18</v>
      </c>
      <c r="P302" s="33">
        <f t="shared" si="26"/>
        <v>12</v>
      </c>
      <c r="Q302" s="33" t="str">
        <f t="shared" si="24"/>
        <v/>
      </c>
      <c r="R302" s="101"/>
      <c r="S302" s="32" t="str">
        <f>IF(M302="","",PARAMETER!C307&amp;": "&amp;PARAMETER!E307&amp;" ("&amp;PARAMETER!D307&amp;")")</f>
        <v>DIN 38407-2: 1993-02 (F 2)</v>
      </c>
      <c r="T302" s="32" t="str">
        <f>IF(R302&lt;&gt;"",R302,IF(N302,LEFT(PARAMETER!C307,9)&amp;"-"&amp;PARAMETER!D307&amp;Q302&amp;": "&amp;'DAkkS Transfer'!M302,S302))</f>
        <v>DIN 38407-F 2: 1993-02</v>
      </c>
      <c r="U302" s="33" t="str">
        <f>IF(H302="","",MAX(U$9:U301)+1)</f>
        <v/>
      </c>
      <c r="V302" s="32" t="str">
        <f>IF(G302=PARAMETER!Q$9,PARAMETER!B307&amp;" - "&amp;AD$62,"")</f>
        <v/>
      </c>
      <c r="W302" s="32" t="str">
        <f>IF(H302="x",PARAMETER!B307,W301)</f>
        <v>3. Einzelstoffe, Summenparameter, Gruppenparameter</v>
      </c>
      <c r="X302" s="33" t="b">
        <f>ISNUMBER(PARAMETER!K307)</f>
        <v>1</v>
      </c>
    </row>
    <row r="303" spans="1:24" s="26" customFormat="1" ht="15.75" customHeight="1" x14ac:dyDescent="0.25">
      <c r="A303" s="77">
        <v>294</v>
      </c>
      <c r="B303" s="34" t="str">
        <f>IF(H303="S",V303,IF(H303="","",IF(PARAMETER!B308='DAkkS Transfer'!W302,"",'DAkkS Transfer'!W303)))</f>
        <v/>
      </c>
      <c r="C303" s="35" t="str">
        <f t="shared" si="27"/>
        <v>DIN 38407-F 37: 2013-11</v>
      </c>
      <c r="D303" s="29" t="str">
        <f>IF(PARAMETER!F308="","",PARAMETER!F308)</f>
        <v/>
      </c>
      <c r="E303" s="29" t="str">
        <f>IF(PARAMETER!G308="","",PARAMETER!G308)</f>
        <v/>
      </c>
      <c r="F303" s="36" t="str">
        <f>IF(PARAMETER!H308="","",PARAMETER!H308)</f>
        <v/>
      </c>
      <c r="G303" s="28" t="str">
        <f>IF(PARAMETER!I308="","",PARAMETER!I308)</f>
        <v/>
      </c>
      <c r="H303" s="29" t="str">
        <f>IF(PARAMETER!J308="","",PARAMETER!J308)</f>
        <v/>
      </c>
      <c r="M303" s="32" t="str">
        <f>IF(PARAMETER!E308="","",PARAMETER!E308)</f>
        <v>2013-11</v>
      </c>
      <c r="N303" s="32" t="b">
        <f>IF(LEFT(PARAMETER!C308,6)=$AE$51,TRUE,FALSE)</f>
        <v>1</v>
      </c>
      <c r="O303" s="33">
        <f t="shared" si="25"/>
        <v>19</v>
      </c>
      <c r="P303" s="33">
        <f t="shared" si="26"/>
        <v>13</v>
      </c>
      <c r="Q303" s="33" t="str">
        <f t="shared" si="24"/>
        <v/>
      </c>
      <c r="R303" s="101"/>
      <c r="S303" s="32" t="str">
        <f>IF(M303="","",PARAMETER!C308&amp;": "&amp;PARAMETER!E308&amp;" ("&amp;PARAMETER!D308&amp;")")</f>
        <v>DIN 38407-37: 2013-11 (F 37)</v>
      </c>
      <c r="T303" s="32" t="str">
        <f>IF(R303&lt;&gt;"",R303,IF(N303,LEFT(PARAMETER!C308,9)&amp;"-"&amp;PARAMETER!D308&amp;Q303&amp;": "&amp;'DAkkS Transfer'!M303,S303))</f>
        <v>DIN 38407-F 37: 2013-11</v>
      </c>
      <c r="U303" s="33" t="str">
        <f>IF(H303="","",MAX(U$9:U302)+1)</f>
        <v/>
      </c>
      <c r="V303" s="32" t="str">
        <f>IF(G303=PARAMETER!Q$9,PARAMETER!B308&amp;" - "&amp;AD$62,"")</f>
        <v/>
      </c>
      <c r="W303" s="32" t="str">
        <f>IF(H303="x",PARAMETER!B308,W302)</f>
        <v>3. Einzelstoffe, Summenparameter, Gruppenparameter</v>
      </c>
      <c r="X303" s="33" t="b">
        <f>ISNUMBER(PARAMETER!K308)</f>
        <v>1</v>
      </c>
    </row>
    <row r="304" spans="1:24" s="26" customFormat="1" ht="15.75" customHeight="1" x14ac:dyDescent="0.25">
      <c r="A304" s="77">
        <v>295</v>
      </c>
      <c r="B304" s="34" t="str">
        <f>IF(H304="S",V304,IF(H304="","",IF(PARAMETER!B309='DAkkS Transfer'!W303,"",'DAkkS Transfer'!W304)))</f>
        <v/>
      </c>
      <c r="C304" s="35" t="str">
        <f t="shared" si="27"/>
        <v>DIN EN 16693: 2015-12 (F 51)</v>
      </c>
      <c r="D304" s="29" t="str">
        <f>IF(PARAMETER!F309="","",PARAMETER!F309)</f>
        <v/>
      </c>
      <c r="E304" s="29" t="str">
        <f>IF(PARAMETER!G309="","",PARAMETER!G309)</f>
        <v/>
      </c>
      <c r="F304" s="36" t="str">
        <f>IF(PARAMETER!H309="","",PARAMETER!H309)</f>
        <v/>
      </c>
      <c r="G304" s="28" t="str">
        <f>IF(PARAMETER!I309="","",PARAMETER!I309)</f>
        <v/>
      </c>
      <c r="H304" s="29" t="str">
        <f>IF(PARAMETER!J309="","",PARAMETER!J309)</f>
        <v/>
      </c>
      <c r="M304" s="32" t="str">
        <f>IF(PARAMETER!E309="","",PARAMETER!E309)</f>
        <v>2015-12</v>
      </c>
      <c r="N304" s="32" t="b">
        <f>IF(LEFT(PARAMETER!C309,6)=$AE$51,TRUE,FALSE)</f>
        <v>0</v>
      </c>
      <c r="O304" s="33" t="str">
        <f t="shared" si="25"/>
        <v/>
      </c>
      <c r="P304" s="33" t="str">
        <f t="shared" si="26"/>
        <v/>
      </c>
      <c r="Q304" s="33" t="str">
        <f t="shared" si="24"/>
        <v/>
      </c>
      <c r="R304" s="101"/>
      <c r="S304" s="32" t="str">
        <f>IF(M304="","",PARAMETER!C309&amp;": "&amp;PARAMETER!E309&amp;" ("&amp;PARAMETER!D309&amp;")")</f>
        <v>DIN EN 16693: 2015-12 (F 51)</v>
      </c>
      <c r="T304" s="32" t="str">
        <f>IF(R304&lt;&gt;"",R304,IF(N304,LEFT(PARAMETER!C309,9)&amp;"-"&amp;PARAMETER!D309&amp;Q304&amp;": "&amp;'DAkkS Transfer'!M304,S304))</f>
        <v>DIN EN 16693: 2015-12 (F 51)</v>
      </c>
      <c r="U304" s="33" t="str">
        <f>IF(H304="","",MAX(U$9:U303)+1)</f>
        <v/>
      </c>
      <c r="V304" s="32" t="str">
        <f>IF(G304=PARAMETER!Q$9,PARAMETER!B309&amp;" - "&amp;AD$62,"")</f>
        <v/>
      </c>
      <c r="W304" s="32" t="str">
        <f>IF(H304="x",PARAMETER!B309,W303)</f>
        <v>3. Einzelstoffe, Summenparameter, Gruppenparameter</v>
      </c>
      <c r="X304" s="33" t="b">
        <f>ISNUMBER(PARAMETER!K309)</f>
        <v>0</v>
      </c>
    </row>
    <row r="305" spans="1:24" s="26" customFormat="1" ht="15.75" customHeight="1" x14ac:dyDescent="0.25">
      <c r="A305" s="77">
        <v>296</v>
      </c>
      <c r="B305" s="34" t="str">
        <f>IF(H305="S",V305,IF(H305="","",IF(PARAMETER!B310='DAkkS Transfer'!W304,"",'DAkkS Transfer'!W305)))</f>
        <v/>
      </c>
      <c r="C305" s="35" t="str">
        <f t="shared" si="27"/>
        <v>DIN 38407-F 2: 1993-02</v>
      </c>
      <c r="D305" s="29" t="str">
        <f>IF(PARAMETER!F310="","",PARAMETER!F310)</f>
        <v/>
      </c>
      <c r="E305" s="29" t="str">
        <f>IF(PARAMETER!G310="","",PARAMETER!G310)</f>
        <v/>
      </c>
      <c r="F305" s="36" t="str">
        <f>IF(PARAMETER!H310="","",PARAMETER!H310)</f>
        <v/>
      </c>
      <c r="G305" s="28" t="str">
        <f>IF(PARAMETER!I310="","",PARAMETER!I310)</f>
        <v/>
      </c>
      <c r="H305" s="29" t="str">
        <f>IF(PARAMETER!J310="","",PARAMETER!J310)</f>
        <v/>
      </c>
      <c r="M305" s="32" t="str">
        <f>IF(PARAMETER!E310="","",PARAMETER!E310)</f>
        <v>1993-02</v>
      </c>
      <c r="N305" s="32" t="b">
        <f>IF(LEFT(PARAMETER!C310,6)=$AE$51,TRUE,FALSE)</f>
        <v>1</v>
      </c>
      <c r="O305" s="33">
        <f t="shared" si="25"/>
        <v>18</v>
      </c>
      <c r="P305" s="33">
        <f t="shared" si="26"/>
        <v>12</v>
      </c>
      <c r="Q305" s="33" t="str">
        <f t="shared" si="24"/>
        <v/>
      </c>
      <c r="R305" s="101"/>
      <c r="S305" s="32" t="str">
        <f>IF(M305="","",PARAMETER!C310&amp;": "&amp;PARAMETER!E310&amp;" ("&amp;PARAMETER!D310&amp;")")</f>
        <v>DIN 38407-2: 1993-02 (F 2)</v>
      </c>
      <c r="T305" s="32" t="str">
        <f>IF(R305&lt;&gt;"",R305,IF(N305,LEFT(PARAMETER!C310,9)&amp;"-"&amp;PARAMETER!D310&amp;Q305&amp;": "&amp;'DAkkS Transfer'!M305,S305))</f>
        <v>DIN 38407-F 2: 1993-02</v>
      </c>
      <c r="U305" s="33" t="str">
        <f>IF(H305="","",MAX(U$9:U304)+1)</f>
        <v/>
      </c>
      <c r="V305" s="32" t="str">
        <f>IF(G305=PARAMETER!Q$9,PARAMETER!B310&amp;" - "&amp;AD$62,"")</f>
        <v/>
      </c>
      <c r="W305" s="32" t="str">
        <f>IF(H305="x",PARAMETER!B310,W304)</f>
        <v>3. Einzelstoffe, Summenparameter, Gruppenparameter</v>
      </c>
      <c r="X305" s="33" t="b">
        <f>ISNUMBER(PARAMETER!K310)</f>
        <v>1</v>
      </c>
    </row>
    <row r="306" spans="1:24" s="26" customFormat="1" ht="15.75" customHeight="1" x14ac:dyDescent="0.25">
      <c r="A306" s="77">
        <v>297</v>
      </c>
      <c r="B306" s="34" t="str">
        <f>IF(H306="S",V306,IF(H306="","",IF(PARAMETER!B311='DAkkS Transfer'!W305,"",'DAkkS Transfer'!W306)))</f>
        <v/>
      </c>
      <c r="C306" s="35" t="str">
        <f t="shared" si="27"/>
        <v>DIN EN ISO 20595: 2023-08</v>
      </c>
      <c r="D306" s="29" t="str">
        <f>IF(PARAMETER!F311="","",PARAMETER!F311)</f>
        <v/>
      </c>
      <c r="E306" s="29" t="str">
        <f>IF(PARAMETER!G311="","",PARAMETER!G311)</f>
        <v/>
      </c>
      <c r="F306" s="36" t="str">
        <f>IF(PARAMETER!H311="","",PARAMETER!H311)</f>
        <v/>
      </c>
      <c r="G306" s="28" t="str">
        <f>IF(PARAMETER!I311="","",PARAMETER!I311)</f>
        <v/>
      </c>
      <c r="H306" s="29" t="str">
        <f>IF(PARAMETER!J311="","",PARAMETER!J311)</f>
        <v/>
      </c>
      <c r="M306" s="32" t="str">
        <f>IF(PARAMETER!E311="","",PARAMETER!E311)</f>
        <v>1997-08</v>
      </c>
      <c r="N306" s="32" t="b">
        <f>IF(LEFT(PARAMETER!C311,6)=$AE$51,TRUE,FALSE)</f>
        <v>0</v>
      </c>
      <c r="O306" s="33" t="str">
        <f t="shared" si="25"/>
        <v/>
      </c>
      <c r="P306" s="33" t="str">
        <f t="shared" si="26"/>
        <v/>
      </c>
      <c r="Q306" s="33" t="str">
        <f t="shared" si="24"/>
        <v/>
      </c>
      <c r="R306" s="101" t="s">
        <v>576</v>
      </c>
      <c r="S306" s="32" t="str">
        <f>IF(M306="","",PARAMETER!C311&amp;": "&amp;PARAMETER!E311&amp;" ("&amp;PARAMETER!D311&amp;")")</f>
        <v>DIN EN ISO 10301: 1997-08 (F 4)</v>
      </c>
      <c r="T306" s="32" t="str">
        <f>IF(R306&lt;&gt;"",R306,IF(N306,LEFT(PARAMETER!C311,9)&amp;"-"&amp;PARAMETER!D311&amp;Q306&amp;": "&amp;'DAkkS Transfer'!M306,S306))</f>
        <v>DIN EN ISO 20595: 2023-08</v>
      </c>
      <c r="U306" s="33" t="str">
        <f>IF(H306="","",MAX(U$9:U305)+1)</f>
        <v/>
      </c>
      <c r="V306" s="32" t="str">
        <f>IF(G306=PARAMETER!Q$9,PARAMETER!B311&amp;" - "&amp;AD$62,"")</f>
        <v/>
      </c>
      <c r="W306" s="32" t="str">
        <f>IF(H306="x",PARAMETER!B311,W305)</f>
        <v>3. Einzelstoffe, Summenparameter, Gruppenparameter</v>
      </c>
      <c r="X306" s="33" t="b">
        <f>ISNUMBER(PARAMETER!K311)</f>
        <v>1</v>
      </c>
    </row>
    <row r="307" spans="1:24" s="26" customFormat="1" ht="15.75" customHeight="1" x14ac:dyDescent="0.25">
      <c r="A307" s="77">
        <v>298</v>
      </c>
      <c r="B307" s="34" t="str">
        <f>IF(H307="S",V307,IF(H307="","",IF(PARAMETER!B312='DAkkS Transfer'!W306,"",'DAkkS Transfer'!W307)))</f>
        <v/>
      </c>
      <c r="C307" s="35" t="str">
        <f t="shared" si="27"/>
        <v>DIN EN ISO 15680: 2004-04 (F 19)</v>
      </c>
      <c r="D307" s="29" t="str">
        <f>IF(PARAMETER!F312="","",PARAMETER!F312)</f>
        <v/>
      </c>
      <c r="E307" s="29" t="str">
        <f>IF(PARAMETER!G312="","",PARAMETER!G312)</f>
        <v/>
      </c>
      <c r="F307" s="36" t="str">
        <f>IF(PARAMETER!H312="","",PARAMETER!H312)</f>
        <v/>
      </c>
      <c r="G307" s="28" t="str">
        <f>IF(PARAMETER!I312="","",PARAMETER!I312)</f>
        <v/>
      </c>
      <c r="H307" s="29" t="str">
        <f>IF(PARAMETER!J312="","",PARAMETER!J312)</f>
        <v/>
      </c>
      <c r="M307" s="32" t="str">
        <f>IF(PARAMETER!E312="","",PARAMETER!E312)</f>
        <v>2004-04</v>
      </c>
      <c r="N307" s="32" t="b">
        <f>IF(LEFT(PARAMETER!C312,6)=$AE$51,TRUE,FALSE)</f>
        <v>0</v>
      </c>
      <c r="O307" s="33" t="str">
        <f t="shared" si="25"/>
        <v/>
      </c>
      <c r="P307" s="33" t="str">
        <f t="shared" si="26"/>
        <v/>
      </c>
      <c r="Q307" s="33" t="str">
        <f t="shared" si="24"/>
        <v/>
      </c>
      <c r="R307" s="101"/>
      <c r="S307" s="32" t="str">
        <f>IF(M307="","",PARAMETER!C312&amp;": "&amp;PARAMETER!E312&amp;" ("&amp;PARAMETER!D312&amp;")")</f>
        <v>DIN EN ISO 15680: 2004-04 (F 19)</v>
      </c>
      <c r="T307" s="32" t="str">
        <f>IF(R307&lt;&gt;"",R307,IF(N307,LEFT(PARAMETER!C312,9)&amp;"-"&amp;PARAMETER!D312&amp;Q307&amp;": "&amp;'DAkkS Transfer'!M307,S307))</f>
        <v>DIN EN ISO 15680: 2004-04 (F 19)</v>
      </c>
      <c r="U307" s="33" t="str">
        <f>IF(H307="","",MAX(U$9:U306)+1)</f>
        <v/>
      </c>
      <c r="V307" s="32" t="str">
        <f>IF(G307=PARAMETER!Q$9,PARAMETER!B312&amp;" - "&amp;AD$62,"")</f>
        <v/>
      </c>
      <c r="W307" s="32" t="str">
        <f>IF(H307="x",PARAMETER!B312,W306)</f>
        <v>3. Einzelstoffe, Summenparameter, Gruppenparameter</v>
      </c>
      <c r="X307" s="33" t="b">
        <f>ISNUMBER(PARAMETER!K312)</f>
        <v>1</v>
      </c>
    </row>
    <row r="308" spans="1:24" s="26" customFormat="1" ht="15.75" customHeight="1" x14ac:dyDescent="0.25">
      <c r="A308" s="77">
        <v>299</v>
      </c>
      <c r="B308" s="34" t="str">
        <f>IF(H308="S",V308,IF(H308="","",IF(PARAMETER!B313='DAkkS Transfer'!W307,"",'DAkkS Transfer'!W308)))</f>
        <v/>
      </c>
      <c r="C308" s="35" t="str">
        <f t="shared" si="27"/>
        <v>DIN 38407-F 37: 2013-11</v>
      </c>
      <c r="D308" s="29" t="str">
        <f>IF(PARAMETER!F313="","",PARAMETER!F313)</f>
        <v/>
      </c>
      <c r="E308" s="29" t="str">
        <f>IF(PARAMETER!G313="","",PARAMETER!G313)</f>
        <v/>
      </c>
      <c r="F308" s="36" t="str">
        <f>IF(PARAMETER!H313="","",PARAMETER!H313)</f>
        <v/>
      </c>
      <c r="G308" s="28" t="str">
        <f>IF(PARAMETER!I313="","",PARAMETER!I313)</f>
        <v/>
      </c>
      <c r="H308" s="29" t="str">
        <f>IF(PARAMETER!J313="","",PARAMETER!J313)</f>
        <v/>
      </c>
      <c r="M308" s="32" t="str">
        <f>IF(PARAMETER!E313="","",PARAMETER!E313)</f>
        <v>2013-11</v>
      </c>
      <c r="N308" s="32" t="b">
        <f>IF(LEFT(PARAMETER!C313,6)=$AE$51,TRUE,FALSE)</f>
        <v>1</v>
      </c>
      <c r="O308" s="33">
        <f t="shared" si="25"/>
        <v>19</v>
      </c>
      <c r="P308" s="33">
        <f t="shared" si="26"/>
        <v>13</v>
      </c>
      <c r="Q308" s="33" t="str">
        <f t="shared" si="24"/>
        <v/>
      </c>
      <c r="R308" s="101"/>
      <c r="S308" s="32" t="str">
        <f>IF(M308="","",PARAMETER!C313&amp;": "&amp;PARAMETER!E313&amp;" ("&amp;PARAMETER!D313&amp;")")</f>
        <v>DIN 38407-37: 2013-11 (F 37)</v>
      </c>
      <c r="T308" s="32" t="str">
        <f>IF(R308&lt;&gt;"",R308,IF(N308,LEFT(PARAMETER!C313,9)&amp;"-"&amp;PARAMETER!D313&amp;Q308&amp;": "&amp;'DAkkS Transfer'!M308,S308))</f>
        <v>DIN 38407-F 37: 2013-11</v>
      </c>
      <c r="U308" s="33" t="str">
        <f>IF(H308="","",MAX(U$9:U307)+1)</f>
        <v/>
      </c>
      <c r="V308" s="32" t="str">
        <f>IF(G308=PARAMETER!Q$9,PARAMETER!B313&amp;" - "&amp;AD$62,"")</f>
        <v/>
      </c>
      <c r="W308" s="32" t="str">
        <f>IF(H308="x",PARAMETER!B313,W307)</f>
        <v>3. Einzelstoffe, Summenparameter, Gruppenparameter</v>
      </c>
      <c r="X308" s="33" t="b">
        <f>ISNUMBER(PARAMETER!K313)</f>
        <v>1</v>
      </c>
    </row>
    <row r="309" spans="1:24" s="26" customFormat="1" ht="15.75" customHeight="1" x14ac:dyDescent="0.25">
      <c r="A309" s="77">
        <v>300</v>
      </c>
      <c r="B309" s="34" t="str">
        <f>IF(H309="S",V309,IF(H309="","",IF(PARAMETER!B314='DAkkS Transfer'!W308,"",'DAkkS Transfer'!W309)))</f>
        <v/>
      </c>
      <c r="C309" s="35" t="str">
        <f t="shared" si="27"/>
        <v>DIN 38407-F 43: 2014-10</v>
      </c>
      <c r="D309" s="29" t="str">
        <f>IF(PARAMETER!F314="","",PARAMETER!F314)</f>
        <v/>
      </c>
      <c r="E309" s="29" t="str">
        <f>IF(PARAMETER!G314="","",PARAMETER!G314)</f>
        <v/>
      </c>
      <c r="F309" s="36" t="str">
        <f>IF(PARAMETER!H314="","",PARAMETER!H314)</f>
        <v/>
      </c>
      <c r="G309" s="28" t="str">
        <f>IF(PARAMETER!I314="","",PARAMETER!I314)</f>
        <v/>
      </c>
      <c r="H309" s="29" t="str">
        <f>IF(PARAMETER!J314="","",PARAMETER!J314)</f>
        <v/>
      </c>
      <c r="M309" s="32" t="str">
        <f>IF(PARAMETER!E314="","",PARAMETER!E314)</f>
        <v>2014-10</v>
      </c>
      <c r="N309" s="32" t="b">
        <f>IF(LEFT(PARAMETER!C314,6)=$AE$51,TRUE,FALSE)</f>
        <v>1</v>
      </c>
      <c r="O309" s="33">
        <f t="shared" si="25"/>
        <v>19</v>
      </c>
      <c r="P309" s="33">
        <f t="shared" si="26"/>
        <v>13</v>
      </c>
      <c r="Q309" s="33" t="str">
        <f t="shared" si="24"/>
        <v/>
      </c>
      <c r="R309" s="101"/>
      <c r="S309" s="32" t="str">
        <f>IF(M309="","",PARAMETER!C314&amp;": "&amp;PARAMETER!E314&amp;" ("&amp;PARAMETER!D314&amp;")")</f>
        <v>DIN 38407-43: 2014-10 (F 43)</v>
      </c>
      <c r="T309" s="32" t="str">
        <f>IF(R309&lt;&gt;"",R309,IF(N309,LEFT(PARAMETER!C314,9)&amp;"-"&amp;PARAMETER!D314&amp;Q309&amp;": "&amp;'DAkkS Transfer'!M309,S309))</f>
        <v>DIN 38407-F 43: 2014-10</v>
      </c>
      <c r="U309" s="33" t="str">
        <f>IF(H309="","",MAX(U$9:U308)+1)</f>
        <v/>
      </c>
      <c r="V309" s="32" t="str">
        <f>IF(G309=PARAMETER!Q$9,PARAMETER!B314&amp;" - "&amp;AD$62,"")</f>
        <v/>
      </c>
      <c r="W309" s="32" t="str">
        <f>IF(H309="x",PARAMETER!B314,W308)</f>
        <v>3. Einzelstoffe, Summenparameter, Gruppenparameter</v>
      </c>
      <c r="X309" s="33" t="b">
        <f>ISNUMBER(PARAMETER!K314)</f>
        <v>1</v>
      </c>
    </row>
    <row r="310" spans="1:24" s="26" customFormat="1" ht="15.75" customHeight="1" x14ac:dyDescent="0.25">
      <c r="A310" s="77">
        <v>301</v>
      </c>
      <c r="B310" s="34" t="str">
        <f>IF(H310="S",V310,IF(H310="","",IF(PARAMETER!B315='DAkkS Transfer'!W309,"",'DAkkS Transfer'!W310)))</f>
        <v/>
      </c>
      <c r="C310" s="35" t="str">
        <f t="shared" si="27"/>
        <v>DIN EN ISO 20595: 2023-08</v>
      </c>
      <c r="D310" s="29" t="str">
        <f>IF(PARAMETER!F315="","",PARAMETER!F315)</f>
        <v/>
      </c>
      <c r="E310" s="29" t="str">
        <f>IF(PARAMETER!G315="","",PARAMETER!G315)</f>
        <v/>
      </c>
      <c r="F310" s="36" t="str">
        <f>IF(PARAMETER!H315="","",PARAMETER!H315)</f>
        <v/>
      </c>
      <c r="G310" s="28" t="str">
        <f>IF(PARAMETER!I315="","",PARAMETER!I315)</f>
        <v/>
      </c>
      <c r="H310" s="29" t="str">
        <f>IF(PARAMETER!J315="","",PARAMETER!J315)</f>
        <v/>
      </c>
      <c r="M310" s="32" t="str">
        <f>IF(PARAMETER!E315="","",PARAMETER!E315)</f>
        <v>2023-08</v>
      </c>
      <c r="N310" s="32" t="b">
        <f>IF(LEFT(PARAMETER!C315,6)=$AE$51,TRUE,FALSE)</f>
        <v>0</v>
      </c>
      <c r="O310" s="33" t="str">
        <f t="shared" si="25"/>
        <v/>
      </c>
      <c r="P310" s="33" t="str">
        <f t="shared" si="26"/>
        <v/>
      </c>
      <c r="Q310" s="33" t="str">
        <f t="shared" si="24"/>
        <v/>
      </c>
      <c r="R310" s="101" t="s">
        <v>576</v>
      </c>
      <c r="S310" s="32" t="str">
        <f>IF(M310="","",PARAMETER!C315&amp;": "&amp;PARAMETER!E315&amp;" ("&amp;PARAMETER!D315&amp;")")</f>
        <v>DIN EN ISO 20595: 2023-08 (-)</v>
      </c>
      <c r="T310" s="32" t="str">
        <f>IF(R310&lt;&gt;"",R310,IF(N310,LEFT(PARAMETER!C315,9)&amp;"-"&amp;PARAMETER!D315&amp;Q310&amp;": "&amp;'DAkkS Transfer'!M310,S310))</f>
        <v>DIN EN ISO 20595: 2023-08</v>
      </c>
      <c r="U310" s="33" t="str">
        <f>IF(H310="","",MAX(U$9:U309)+1)</f>
        <v/>
      </c>
      <c r="V310" s="32" t="str">
        <f>IF(G310=PARAMETER!Q$9,PARAMETER!B315&amp;" - "&amp;AD$62,"")</f>
        <v/>
      </c>
      <c r="W310" s="32" t="str">
        <f>IF(H310="x",PARAMETER!B315,W309)</f>
        <v>3. Einzelstoffe, Summenparameter, Gruppenparameter</v>
      </c>
      <c r="X310" s="33" t="b">
        <f>ISNUMBER(PARAMETER!K315)</f>
        <v>0</v>
      </c>
    </row>
    <row r="311" spans="1:24" s="26" customFormat="1" ht="15.75" customHeight="1" x14ac:dyDescent="0.25">
      <c r="A311" s="77">
        <v>302</v>
      </c>
      <c r="B311" s="34" t="str">
        <f>IF(H311="S",V311,IF(H311="","",IF(PARAMETER!B316='DAkkS Transfer'!W310,"",'DAkkS Transfer'!W311)))</f>
        <v/>
      </c>
      <c r="C311" s="35" t="str">
        <f t="shared" si="27"/>
        <v>DIN EN ISO 6468: 1997-02 (F 1)</v>
      </c>
      <c r="D311" s="29" t="str">
        <f>IF(PARAMETER!F316="","",PARAMETER!F316)</f>
        <v/>
      </c>
      <c r="E311" s="29" t="str">
        <f>IF(PARAMETER!G316="","",PARAMETER!G316)</f>
        <v/>
      </c>
      <c r="F311" s="36" t="str">
        <f>IF(PARAMETER!H316="","",PARAMETER!H316)</f>
        <v/>
      </c>
      <c r="G311" s="28" t="str">
        <f>IF(PARAMETER!I316="","",PARAMETER!I316)</f>
        <v/>
      </c>
      <c r="H311" s="29" t="str">
        <f>IF(PARAMETER!J316="","",PARAMETER!J316)</f>
        <v/>
      </c>
      <c r="M311" s="32" t="str">
        <f>IF(PARAMETER!E316="","",PARAMETER!E316)</f>
        <v>1997-02</v>
      </c>
      <c r="N311" s="32" t="b">
        <f>IF(LEFT(PARAMETER!C316,6)=$AE$51,TRUE,FALSE)</f>
        <v>0</v>
      </c>
      <c r="O311" s="33" t="str">
        <f t="shared" si="25"/>
        <v/>
      </c>
      <c r="P311" s="33" t="str">
        <f t="shared" si="26"/>
        <v/>
      </c>
      <c r="Q311" s="33" t="str">
        <f t="shared" si="24"/>
        <v/>
      </c>
      <c r="R311" s="101"/>
      <c r="S311" s="32" t="str">
        <f>IF(M311="","",PARAMETER!C316&amp;": "&amp;PARAMETER!E316&amp;" ("&amp;PARAMETER!D316&amp;")")</f>
        <v>DIN EN ISO 6468: 1997-02 (F 1)</v>
      </c>
      <c r="T311" s="32" t="str">
        <f>IF(R311&lt;&gt;"",R311,IF(N311,LEFT(PARAMETER!C316,9)&amp;"-"&amp;PARAMETER!D316&amp;Q311&amp;": "&amp;'DAkkS Transfer'!M311,S311))</f>
        <v>DIN EN ISO 6468: 1997-02 (F 1)</v>
      </c>
      <c r="U311" s="33" t="str">
        <f>IF(H311="","",MAX(U$9:U310)+1)</f>
        <v/>
      </c>
      <c r="V311" s="32" t="str">
        <f>IF(G311=PARAMETER!Q$9,PARAMETER!B316&amp;" - "&amp;AD$62,"")</f>
        <v/>
      </c>
      <c r="W311" s="32" t="str">
        <f>IF(H311="x",PARAMETER!B316,W310)</f>
        <v>3. Einzelstoffe, Summenparameter, Gruppenparameter</v>
      </c>
      <c r="X311" s="33" t="b">
        <f>ISNUMBER(PARAMETER!K316)</f>
        <v>1</v>
      </c>
    </row>
    <row r="312" spans="1:24" s="26" customFormat="1" ht="15.75" customHeight="1" x14ac:dyDescent="0.25">
      <c r="A312" s="77">
        <v>303</v>
      </c>
      <c r="B312" s="34" t="str">
        <f>IF(H312="S",V312,IF(H312="","",IF(PARAMETER!B317='DAkkS Transfer'!W311,"",'DAkkS Transfer'!W312)))</f>
        <v/>
      </c>
      <c r="C312" s="35" t="str">
        <f t="shared" ref="C312:C375" si="28">T312</f>
        <v>DIN 38407-F 2: 1993-02</v>
      </c>
      <c r="D312" s="29" t="str">
        <f>IF(PARAMETER!F317="","",PARAMETER!F317)</f>
        <v/>
      </c>
      <c r="E312" s="29" t="str">
        <f>IF(PARAMETER!G317="","",PARAMETER!G317)</f>
        <v/>
      </c>
      <c r="F312" s="36" t="str">
        <f>IF(PARAMETER!H317="","",PARAMETER!H317)</f>
        <v/>
      </c>
      <c r="G312" s="28" t="str">
        <f>IF(PARAMETER!I317="","",PARAMETER!I317)</f>
        <v/>
      </c>
      <c r="H312" s="29" t="str">
        <f>IF(PARAMETER!J317="","",PARAMETER!J317)</f>
        <v/>
      </c>
      <c r="M312" s="32" t="str">
        <f>IF(PARAMETER!E317="","",PARAMETER!E317)</f>
        <v>1993-02</v>
      </c>
      <c r="N312" s="32" t="b">
        <f>IF(LEFT(PARAMETER!C317,6)=$AE$51,TRUE,FALSE)</f>
        <v>1</v>
      </c>
      <c r="O312" s="33">
        <f t="shared" si="25"/>
        <v>18</v>
      </c>
      <c r="P312" s="33">
        <f t="shared" si="26"/>
        <v>12</v>
      </c>
      <c r="Q312" s="33" t="str">
        <f t="shared" si="24"/>
        <v/>
      </c>
      <c r="R312" s="101"/>
      <c r="S312" s="32" t="str">
        <f>IF(M312="","",PARAMETER!C317&amp;": "&amp;PARAMETER!E317&amp;" ("&amp;PARAMETER!D317&amp;")")</f>
        <v>DIN 38407-2: 1993-02 (F 2)</v>
      </c>
      <c r="T312" s="32" t="str">
        <f>IF(R312&lt;&gt;"",R312,IF(N312,LEFT(PARAMETER!C317,9)&amp;"-"&amp;PARAMETER!D317&amp;Q312&amp;": "&amp;'DAkkS Transfer'!M312,S312))</f>
        <v>DIN 38407-F 2: 1993-02</v>
      </c>
      <c r="U312" s="33" t="str">
        <f>IF(H312="","",MAX(U$9:U311)+1)</f>
        <v/>
      </c>
      <c r="V312" s="32" t="str">
        <f>IF(G312=PARAMETER!Q$9,PARAMETER!B317&amp;" - "&amp;AD$62,"")</f>
        <v/>
      </c>
      <c r="W312" s="32" t="str">
        <f>IF(H312="x",PARAMETER!B317,W311)</f>
        <v>3. Einzelstoffe, Summenparameter, Gruppenparameter</v>
      </c>
      <c r="X312" s="33" t="b">
        <f>ISNUMBER(PARAMETER!K317)</f>
        <v>1</v>
      </c>
    </row>
    <row r="313" spans="1:24" s="26" customFormat="1" ht="15.75" customHeight="1" x14ac:dyDescent="0.25">
      <c r="A313" s="77">
        <v>304</v>
      </c>
      <c r="B313" s="34" t="str">
        <f>IF(H313="S",V313,IF(H313="","",IF(PARAMETER!B318='DAkkS Transfer'!W312,"",'DAkkS Transfer'!W313)))</f>
        <v/>
      </c>
      <c r="C313" s="35" t="str">
        <f t="shared" si="28"/>
        <v>DIN 38407-F 37: 2013-11</v>
      </c>
      <c r="D313" s="29" t="str">
        <f>IF(PARAMETER!F318="","",PARAMETER!F318)</f>
        <v/>
      </c>
      <c r="E313" s="29" t="str">
        <f>IF(PARAMETER!G318="","",PARAMETER!G318)</f>
        <v/>
      </c>
      <c r="F313" s="36" t="str">
        <f>IF(PARAMETER!H318="","",PARAMETER!H318)</f>
        <v/>
      </c>
      <c r="G313" s="28" t="str">
        <f>IF(PARAMETER!I318="","",PARAMETER!I318)</f>
        <v/>
      </c>
      <c r="H313" s="29" t="str">
        <f>IF(PARAMETER!J318="","",PARAMETER!J318)</f>
        <v/>
      </c>
      <c r="M313" s="32" t="str">
        <f>IF(PARAMETER!E318="","",PARAMETER!E318)</f>
        <v>2013-11</v>
      </c>
      <c r="N313" s="32" t="b">
        <f>IF(LEFT(PARAMETER!C318,6)=$AE$51,TRUE,FALSE)</f>
        <v>1</v>
      </c>
      <c r="O313" s="33">
        <f t="shared" si="25"/>
        <v>19</v>
      </c>
      <c r="P313" s="33">
        <f t="shared" si="26"/>
        <v>13</v>
      </c>
      <c r="Q313" s="33" t="str">
        <f t="shared" si="24"/>
        <v/>
      </c>
      <c r="R313" s="101"/>
      <c r="S313" s="32" t="str">
        <f>IF(M313="","",PARAMETER!C318&amp;": "&amp;PARAMETER!E318&amp;" ("&amp;PARAMETER!D318&amp;")")</f>
        <v>DIN 38407-37: 2013-11 (F 37)</v>
      </c>
      <c r="T313" s="32" t="str">
        <f>IF(R313&lt;&gt;"",R313,IF(N313,LEFT(PARAMETER!C318,9)&amp;"-"&amp;PARAMETER!D318&amp;Q313&amp;": "&amp;'DAkkS Transfer'!M313,S313))</f>
        <v>DIN 38407-F 37: 2013-11</v>
      </c>
      <c r="U313" s="33" t="str">
        <f>IF(H313="","",MAX(U$9:U312)+1)</f>
        <v/>
      </c>
      <c r="V313" s="32" t="str">
        <f>IF(G313=PARAMETER!Q$9,PARAMETER!B318&amp;" - "&amp;AD$62,"")</f>
        <v/>
      </c>
      <c r="W313" s="32" t="str">
        <f>IF(H313="x",PARAMETER!B318,W312)</f>
        <v>3. Einzelstoffe, Summenparameter, Gruppenparameter</v>
      </c>
      <c r="X313" s="33" t="b">
        <f>ISNUMBER(PARAMETER!K318)</f>
        <v>1</v>
      </c>
    </row>
    <row r="314" spans="1:24" s="26" customFormat="1" ht="15.75" customHeight="1" x14ac:dyDescent="0.25">
      <c r="A314" s="77">
        <v>305</v>
      </c>
      <c r="B314" s="34" t="str">
        <f>IF(H314="S",V314,IF(H314="","",IF(PARAMETER!B319='DAkkS Transfer'!W313,"",'DAkkS Transfer'!W314)))</f>
        <v/>
      </c>
      <c r="C314" s="35" t="str">
        <f t="shared" si="28"/>
        <v>DIN EN 16693: 2015-12 (F 51)</v>
      </c>
      <c r="D314" s="29" t="str">
        <f>IF(PARAMETER!F319="","",PARAMETER!F319)</f>
        <v/>
      </c>
      <c r="E314" s="29" t="str">
        <f>IF(PARAMETER!G319="","",PARAMETER!G319)</f>
        <v/>
      </c>
      <c r="F314" s="36" t="str">
        <f>IF(PARAMETER!H319="","",PARAMETER!H319)</f>
        <v/>
      </c>
      <c r="G314" s="28" t="str">
        <f>IF(PARAMETER!I319="","",PARAMETER!I319)</f>
        <v/>
      </c>
      <c r="H314" s="29" t="str">
        <f>IF(PARAMETER!J319="","",PARAMETER!J319)</f>
        <v/>
      </c>
      <c r="M314" s="32" t="str">
        <f>IF(PARAMETER!E319="","",PARAMETER!E319)</f>
        <v>2015-12</v>
      </c>
      <c r="N314" s="32" t="b">
        <f>IF(LEFT(PARAMETER!C319,6)=$AE$51,TRUE,FALSE)</f>
        <v>0</v>
      </c>
      <c r="O314" s="33" t="str">
        <f t="shared" si="25"/>
        <v/>
      </c>
      <c r="P314" s="33" t="str">
        <f t="shared" si="26"/>
        <v/>
      </c>
      <c r="Q314" s="33" t="str">
        <f t="shared" si="24"/>
        <v/>
      </c>
      <c r="R314" s="101"/>
      <c r="S314" s="32" t="str">
        <f>IF(M314="","",PARAMETER!C319&amp;": "&amp;PARAMETER!E319&amp;" ("&amp;PARAMETER!D319&amp;")")</f>
        <v>DIN EN 16693: 2015-12 (F 51)</v>
      </c>
      <c r="T314" s="32" t="str">
        <f>IF(R314&lt;&gt;"",R314,IF(N314,LEFT(PARAMETER!C319,9)&amp;"-"&amp;PARAMETER!D319&amp;Q314&amp;": "&amp;'DAkkS Transfer'!M314,S314))</f>
        <v>DIN EN 16693: 2015-12 (F 51)</v>
      </c>
      <c r="U314" s="33" t="str">
        <f>IF(H314="","",MAX(U$9:U313)+1)</f>
        <v/>
      </c>
      <c r="V314" s="32" t="str">
        <f>IF(G314=PARAMETER!Q$9,PARAMETER!B319&amp;" - "&amp;AD$62,"")</f>
        <v/>
      </c>
      <c r="W314" s="32" t="str">
        <f>IF(H314="x",PARAMETER!B319,W313)</f>
        <v>3. Einzelstoffe, Summenparameter, Gruppenparameter</v>
      </c>
      <c r="X314" s="33" t="b">
        <f>ISNUMBER(PARAMETER!K319)</f>
        <v>0</v>
      </c>
    </row>
    <row r="315" spans="1:24" s="26" customFormat="1" ht="15.75" customHeight="1" x14ac:dyDescent="0.25">
      <c r="A315" s="77">
        <v>306</v>
      </c>
      <c r="B315" s="34" t="str">
        <f>IF(H315="S",V315,IF(H315="","",IF(PARAMETER!B320='DAkkS Transfer'!W314,"",'DAkkS Transfer'!W315)))</f>
        <v/>
      </c>
      <c r="C315" s="35" t="str">
        <f t="shared" si="28"/>
        <v>DIN EN ISO 10301: 1997-08 (F 4)</v>
      </c>
      <c r="D315" s="29" t="str">
        <f>IF(PARAMETER!F320="","",PARAMETER!F320)</f>
        <v/>
      </c>
      <c r="E315" s="29" t="str">
        <f>IF(PARAMETER!G320="","",PARAMETER!G320)</f>
        <v/>
      </c>
      <c r="F315" s="36" t="str">
        <f>IF(PARAMETER!H320="","",PARAMETER!H320)</f>
        <v/>
      </c>
      <c r="G315" s="28" t="str">
        <f>IF(PARAMETER!I320="","",PARAMETER!I320)</f>
        <v/>
      </c>
      <c r="H315" s="29" t="str">
        <f>IF(PARAMETER!J320="","",PARAMETER!J320)</f>
        <v/>
      </c>
      <c r="M315" s="32" t="str">
        <f>IF(PARAMETER!E320="","",PARAMETER!E320)</f>
        <v>1997-08</v>
      </c>
      <c r="N315" s="32" t="b">
        <f>IF(LEFT(PARAMETER!C320,6)=$AE$51,TRUE,FALSE)</f>
        <v>0</v>
      </c>
      <c r="O315" s="33" t="str">
        <f t="shared" si="25"/>
        <v/>
      </c>
      <c r="P315" s="33" t="str">
        <f t="shared" si="26"/>
        <v/>
      </c>
      <c r="Q315" s="33" t="str">
        <f t="shared" si="24"/>
        <v/>
      </c>
      <c r="R315" s="101"/>
      <c r="S315" s="32" t="str">
        <f>IF(M315="","",PARAMETER!C320&amp;": "&amp;PARAMETER!E320&amp;" ("&amp;PARAMETER!D320&amp;")")</f>
        <v>DIN EN ISO 10301: 1997-08 (F 4)</v>
      </c>
      <c r="T315" s="32" t="str">
        <f>IF(R315&lt;&gt;"",R315,IF(N315,LEFT(PARAMETER!C320,9)&amp;"-"&amp;PARAMETER!D320&amp;Q315&amp;": "&amp;'DAkkS Transfer'!M315,S315))</f>
        <v>DIN EN ISO 10301: 1997-08 (F 4)</v>
      </c>
      <c r="U315" s="33" t="str">
        <f>IF(H315="","",MAX(U$9:U314)+1)</f>
        <v/>
      </c>
      <c r="V315" s="32" t="str">
        <f>IF(G315=PARAMETER!Q$9,PARAMETER!B320&amp;" - "&amp;AD$62,"")</f>
        <v/>
      </c>
      <c r="W315" s="32" t="str">
        <f>IF(H315="x",PARAMETER!B320,W314)</f>
        <v>3. Einzelstoffe, Summenparameter, Gruppenparameter</v>
      </c>
      <c r="X315" s="33" t="b">
        <f>ISNUMBER(PARAMETER!K320)</f>
        <v>1</v>
      </c>
    </row>
    <row r="316" spans="1:24" s="26" customFormat="1" ht="15.75" customHeight="1" x14ac:dyDescent="0.25">
      <c r="A316" s="77">
        <v>307</v>
      </c>
      <c r="B316" s="34" t="str">
        <f>IF(H316="S",V316,IF(H316="","",IF(PARAMETER!B321='DAkkS Transfer'!W315,"",'DAkkS Transfer'!W316)))</f>
        <v/>
      </c>
      <c r="C316" s="35" t="str">
        <f t="shared" si="28"/>
        <v>DIN EN ISO 15680: 2004-04 (F 19)</v>
      </c>
      <c r="D316" s="29" t="str">
        <f>IF(PARAMETER!F321="","",PARAMETER!F321)</f>
        <v/>
      </c>
      <c r="E316" s="29" t="str">
        <f>IF(PARAMETER!G321="","",PARAMETER!G321)</f>
        <v/>
      </c>
      <c r="F316" s="36" t="str">
        <f>IF(PARAMETER!H321="","",PARAMETER!H321)</f>
        <v/>
      </c>
      <c r="G316" s="28" t="str">
        <f>IF(PARAMETER!I321="","",PARAMETER!I321)</f>
        <v/>
      </c>
      <c r="H316" s="29" t="str">
        <f>IF(PARAMETER!J321="","",PARAMETER!J321)</f>
        <v/>
      </c>
      <c r="M316" s="32" t="str">
        <f>IF(PARAMETER!E321="","",PARAMETER!E321)</f>
        <v>2004-04</v>
      </c>
      <c r="N316" s="32" t="b">
        <f>IF(LEFT(PARAMETER!C321,6)=$AE$51,TRUE,FALSE)</f>
        <v>0</v>
      </c>
      <c r="O316" s="33" t="str">
        <f t="shared" si="25"/>
        <v/>
      </c>
      <c r="P316" s="33" t="str">
        <f t="shared" si="26"/>
        <v/>
      </c>
      <c r="Q316" s="33" t="str">
        <f t="shared" si="24"/>
        <v/>
      </c>
      <c r="R316" s="101"/>
      <c r="S316" s="32" t="str">
        <f>IF(M316="","",PARAMETER!C321&amp;": "&amp;PARAMETER!E321&amp;" ("&amp;PARAMETER!D321&amp;")")</f>
        <v>DIN EN ISO 15680: 2004-04 (F 19)</v>
      </c>
      <c r="T316" s="32" t="str">
        <f>IF(R316&lt;&gt;"",R316,IF(N316,LEFT(PARAMETER!C321,9)&amp;"-"&amp;PARAMETER!D321&amp;Q316&amp;": "&amp;'DAkkS Transfer'!M316,S316))</f>
        <v>DIN EN ISO 15680: 2004-04 (F 19)</v>
      </c>
      <c r="U316" s="33" t="str">
        <f>IF(H316="","",MAX(U$9:U315)+1)</f>
        <v/>
      </c>
      <c r="V316" s="32" t="str">
        <f>IF(G316=PARAMETER!Q$9,PARAMETER!B321&amp;" - "&amp;AD$62,"")</f>
        <v/>
      </c>
      <c r="W316" s="32" t="str">
        <f>IF(H316="x",PARAMETER!B321,W315)</f>
        <v>3. Einzelstoffe, Summenparameter, Gruppenparameter</v>
      </c>
      <c r="X316" s="33" t="b">
        <f>ISNUMBER(PARAMETER!K321)</f>
        <v>1</v>
      </c>
    </row>
    <row r="317" spans="1:24" s="26" customFormat="1" ht="15.75" customHeight="1" x14ac:dyDescent="0.25">
      <c r="A317" s="77">
        <v>308</v>
      </c>
      <c r="B317" s="34" t="str">
        <f>IF(H317="S",V317,IF(H317="","",IF(PARAMETER!B322='DAkkS Transfer'!W316,"",'DAkkS Transfer'!W317)))</f>
        <v/>
      </c>
      <c r="C317" s="35" t="str">
        <f t="shared" si="28"/>
        <v>DIN EN ISO 17943: 2016-10 (F 41)</v>
      </c>
      <c r="D317" s="29" t="str">
        <f>IF(PARAMETER!F322="","",PARAMETER!F322)</f>
        <v/>
      </c>
      <c r="E317" s="29" t="str">
        <f>IF(PARAMETER!G322="","",PARAMETER!G322)</f>
        <v/>
      </c>
      <c r="F317" s="36" t="str">
        <f>IF(PARAMETER!H322="","",PARAMETER!H322)</f>
        <v/>
      </c>
      <c r="G317" s="28" t="str">
        <f>IF(PARAMETER!I322="","",PARAMETER!I322)</f>
        <v/>
      </c>
      <c r="H317" s="29" t="str">
        <f>IF(PARAMETER!J322="","",PARAMETER!J322)</f>
        <v/>
      </c>
      <c r="M317" s="32" t="str">
        <f>IF(PARAMETER!E322="","",PARAMETER!E322)</f>
        <v>2016-10</v>
      </c>
      <c r="N317" s="32" t="b">
        <f>IF(LEFT(PARAMETER!C322,6)=$AE$51,TRUE,FALSE)</f>
        <v>0</v>
      </c>
      <c r="O317" s="33" t="str">
        <f t="shared" si="25"/>
        <v/>
      </c>
      <c r="P317" s="33" t="str">
        <f t="shared" si="26"/>
        <v/>
      </c>
      <c r="Q317" s="33" t="str">
        <f t="shared" si="24"/>
        <v/>
      </c>
      <c r="R317" s="101"/>
      <c r="S317" s="32" t="str">
        <f>IF(M317="","",PARAMETER!C322&amp;": "&amp;PARAMETER!E322&amp;" ("&amp;PARAMETER!D322&amp;")")</f>
        <v>DIN EN ISO 17943: 2016-10 (F 41)</v>
      </c>
      <c r="T317" s="32" t="str">
        <f>IF(R317&lt;&gt;"",R317,IF(N317,LEFT(PARAMETER!C322,9)&amp;"-"&amp;PARAMETER!D322&amp;Q317&amp;": "&amp;'DAkkS Transfer'!M317,S317))</f>
        <v>DIN EN ISO 17943: 2016-10 (F 41)</v>
      </c>
      <c r="U317" s="33" t="str">
        <f>IF(H317="","",MAX(U$9:U316)+1)</f>
        <v/>
      </c>
      <c r="V317" s="32" t="str">
        <f>IF(G317=PARAMETER!Q$9,PARAMETER!B322&amp;" - "&amp;AD$62,"")</f>
        <v/>
      </c>
      <c r="W317" s="32" t="str">
        <f>IF(H317="x",PARAMETER!B322,W316)</f>
        <v>3. Einzelstoffe, Summenparameter, Gruppenparameter</v>
      </c>
      <c r="X317" s="33" t="b">
        <f>ISNUMBER(PARAMETER!K322)</f>
        <v>0</v>
      </c>
    </row>
    <row r="318" spans="1:24" s="26" customFormat="1" ht="15.75" customHeight="1" x14ac:dyDescent="0.25">
      <c r="A318" s="77">
        <v>309</v>
      </c>
      <c r="B318" s="34" t="str">
        <f>IF(H318="S",V318,IF(H318="","",IF(PARAMETER!B323='DAkkS Transfer'!W317,"",'DAkkS Transfer'!W318)))</f>
        <v/>
      </c>
      <c r="C318" s="35" t="str">
        <f t="shared" si="28"/>
        <v>DIN 38407-F 43: 2014-10</v>
      </c>
      <c r="D318" s="29" t="str">
        <f>IF(PARAMETER!F323="","",PARAMETER!F323)</f>
        <v/>
      </c>
      <c r="E318" s="29" t="str">
        <f>IF(PARAMETER!G323="","",PARAMETER!G323)</f>
        <v/>
      </c>
      <c r="F318" s="36" t="str">
        <f>IF(PARAMETER!H323="","",PARAMETER!H323)</f>
        <v/>
      </c>
      <c r="G318" s="28" t="str">
        <f>IF(PARAMETER!I323="","",PARAMETER!I323)</f>
        <v/>
      </c>
      <c r="H318" s="29" t="str">
        <f>IF(PARAMETER!J323="","",PARAMETER!J323)</f>
        <v/>
      </c>
      <c r="M318" s="32" t="str">
        <f>IF(PARAMETER!E323="","",PARAMETER!E323)</f>
        <v>2014-10</v>
      </c>
      <c r="N318" s="32" t="b">
        <f>IF(LEFT(PARAMETER!C323,6)=$AE$51,TRUE,FALSE)</f>
        <v>1</v>
      </c>
      <c r="O318" s="33">
        <f t="shared" si="25"/>
        <v>19</v>
      </c>
      <c r="P318" s="33">
        <f t="shared" si="26"/>
        <v>13</v>
      </c>
      <c r="Q318" s="33" t="str">
        <f t="shared" si="24"/>
        <v/>
      </c>
      <c r="R318" s="101"/>
      <c r="S318" s="32" t="str">
        <f>IF(M318="","",PARAMETER!C323&amp;": "&amp;PARAMETER!E323&amp;" ("&amp;PARAMETER!D323&amp;")")</f>
        <v>DIN 38407-43: 2014-10 (F 43)</v>
      </c>
      <c r="T318" s="32" t="str">
        <f>IF(R318&lt;&gt;"",R318,IF(N318,LEFT(PARAMETER!C323,9)&amp;"-"&amp;PARAMETER!D323&amp;Q318&amp;": "&amp;'DAkkS Transfer'!M318,S318))</f>
        <v>DIN 38407-F 43: 2014-10</v>
      </c>
      <c r="U318" s="33" t="str">
        <f>IF(H318="","",MAX(U$9:U317)+1)</f>
        <v/>
      </c>
      <c r="V318" s="32" t="str">
        <f>IF(G318=PARAMETER!Q$9,PARAMETER!B323&amp;" - "&amp;AD$62,"")</f>
        <v/>
      </c>
      <c r="W318" s="32" t="str">
        <f>IF(H318="x",PARAMETER!B323,W317)</f>
        <v>3. Einzelstoffe, Summenparameter, Gruppenparameter</v>
      </c>
      <c r="X318" s="33" t="b">
        <f>ISNUMBER(PARAMETER!K323)</f>
        <v>1</v>
      </c>
    </row>
    <row r="319" spans="1:24" s="26" customFormat="1" ht="15.75" customHeight="1" x14ac:dyDescent="0.25">
      <c r="A319" s="77">
        <v>310</v>
      </c>
      <c r="B319" s="34" t="str">
        <f>IF(H319="S",V319,IF(H319="","",IF(PARAMETER!B324='DAkkS Transfer'!W318,"",'DAkkS Transfer'!W319)))</f>
        <v/>
      </c>
      <c r="C319" s="35" t="str">
        <f t="shared" si="28"/>
        <v>DIN EN ISO 20595: 2023-08</v>
      </c>
      <c r="D319" s="29" t="str">
        <f>IF(PARAMETER!F324="","",PARAMETER!F324)</f>
        <v/>
      </c>
      <c r="E319" s="29" t="str">
        <f>IF(PARAMETER!G324="","",PARAMETER!G324)</f>
        <v/>
      </c>
      <c r="F319" s="36" t="str">
        <f>IF(PARAMETER!H324="","",PARAMETER!H324)</f>
        <v/>
      </c>
      <c r="G319" s="28" t="str">
        <f>IF(PARAMETER!I324="","",PARAMETER!I324)</f>
        <v/>
      </c>
      <c r="H319" s="29" t="str">
        <f>IF(PARAMETER!J324="","",PARAMETER!J324)</f>
        <v/>
      </c>
      <c r="M319" s="32" t="str">
        <f>IF(PARAMETER!E324="","",PARAMETER!E324)</f>
        <v>2023-08</v>
      </c>
      <c r="N319" s="32" t="b">
        <f>IF(LEFT(PARAMETER!C324,6)=$AE$51,TRUE,FALSE)</f>
        <v>0</v>
      </c>
      <c r="O319" s="33" t="str">
        <f t="shared" si="25"/>
        <v/>
      </c>
      <c r="P319" s="33" t="str">
        <f t="shared" si="26"/>
        <v/>
      </c>
      <c r="Q319" s="33" t="str">
        <f t="shared" si="24"/>
        <v/>
      </c>
      <c r="R319" s="101" t="s">
        <v>576</v>
      </c>
      <c r="S319" s="32" t="str">
        <f>IF(M319="","",PARAMETER!C324&amp;": "&amp;PARAMETER!E324&amp;" ("&amp;PARAMETER!D324&amp;")")</f>
        <v>DIN EN ISO 20595: 2023-08 (-)</v>
      </c>
      <c r="T319" s="32" t="str">
        <f>IF(R319&lt;&gt;"",R319,IF(N319,LEFT(PARAMETER!C324,9)&amp;"-"&amp;PARAMETER!D324&amp;Q319&amp;": "&amp;'DAkkS Transfer'!M319,S319))</f>
        <v>DIN EN ISO 20595: 2023-08</v>
      </c>
      <c r="U319" s="33" t="str">
        <f>IF(H319="","",MAX(U$9:U318)+1)</f>
        <v/>
      </c>
      <c r="V319" s="32" t="str">
        <f>IF(G319=PARAMETER!Q$9,PARAMETER!B324&amp;" - "&amp;AD$62,"")</f>
        <v/>
      </c>
      <c r="W319" s="32" t="str">
        <f>IF(H319="x",PARAMETER!B324,W318)</f>
        <v>3. Einzelstoffe, Summenparameter, Gruppenparameter</v>
      </c>
      <c r="X319" s="33" t="b">
        <f>ISNUMBER(PARAMETER!K324)</f>
        <v>0</v>
      </c>
    </row>
    <row r="320" spans="1:24" s="26" customFormat="1" ht="15.75" customHeight="1" x14ac:dyDescent="0.25">
      <c r="A320" s="77">
        <v>311</v>
      </c>
      <c r="B320" s="34" t="str">
        <f>IF(H320="S",V320,IF(H320="","",IF(PARAMETER!B325='DAkkS Transfer'!W319,"",'DAkkS Transfer'!W320)))</f>
        <v/>
      </c>
      <c r="C320" s="35" t="str">
        <f t="shared" si="28"/>
        <v>DIN EN ISO 6468: 1997-02 (F 1)</v>
      </c>
      <c r="D320" s="29" t="str">
        <f>IF(PARAMETER!F325="","",PARAMETER!F325)</f>
        <v/>
      </c>
      <c r="E320" s="29" t="str">
        <f>IF(PARAMETER!G325="","",PARAMETER!G325)</f>
        <v/>
      </c>
      <c r="F320" s="36" t="str">
        <f>IF(PARAMETER!H325="","",PARAMETER!H325)</f>
        <v/>
      </c>
      <c r="G320" s="28" t="str">
        <f>IF(PARAMETER!I325="","",PARAMETER!I325)</f>
        <v/>
      </c>
      <c r="H320" s="29" t="str">
        <f>IF(PARAMETER!J325="","",PARAMETER!J325)</f>
        <v/>
      </c>
      <c r="M320" s="32" t="str">
        <f>IF(PARAMETER!E325="","",PARAMETER!E325)</f>
        <v>1997-02</v>
      </c>
      <c r="N320" s="32" t="b">
        <f>IF(LEFT(PARAMETER!C325,6)=$AE$51,TRUE,FALSE)</f>
        <v>0</v>
      </c>
      <c r="O320" s="33" t="str">
        <f t="shared" si="25"/>
        <v/>
      </c>
      <c r="P320" s="33" t="str">
        <f t="shared" si="26"/>
        <v/>
      </c>
      <c r="Q320" s="33" t="str">
        <f t="shared" si="24"/>
        <v/>
      </c>
      <c r="R320" s="101"/>
      <c r="S320" s="32" t="str">
        <f>IF(M320="","",PARAMETER!C325&amp;": "&amp;PARAMETER!E325&amp;" ("&amp;PARAMETER!D325&amp;")")</f>
        <v>DIN EN ISO 6468: 1997-02 (F 1)</v>
      </c>
      <c r="T320" s="32" t="str">
        <f>IF(R320&lt;&gt;"",R320,IF(N320,LEFT(PARAMETER!C325,9)&amp;"-"&amp;PARAMETER!D325&amp;Q320&amp;": "&amp;'DAkkS Transfer'!M320,S320))</f>
        <v>DIN EN ISO 6468: 1997-02 (F 1)</v>
      </c>
      <c r="U320" s="33" t="str">
        <f>IF(H320="","",MAX(U$9:U319)+1)</f>
        <v/>
      </c>
      <c r="V320" s="32" t="str">
        <f>IF(G320=PARAMETER!Q$9,PARAMETER!B325&amp;" - "&amp;AD$62,"")</f>
        <v/>
      </c>
      <c r="W320" s="32" t="str">
        <f>IF(H320="x",PARAMETER!B325,W319)</f>
        <v>3. Einzelstoffe, Summenparameter, Gruppenparameter</v>
      </c>
      <c r="X320" s="33" t="b">
        <f>ISNUMBER(PARAMETER!K325)</f>
        <v>1</v>
      </c>
    </row>
    <row r="321" spans="1:24" s="26" customFormat="1" ht="15.75" customHeight="1" x14ac:dyDescent="0.25">
      <c r="A321" s="77">
        <v>312</v>
      </c>
      <c r="B321" s="34" t="str">
        <f>IF(H321="S",V321,IF(H321="","",IF(PARAMETER!B326='DAkkS Transfer'!W320,"",'DAkkS Transfer'!W321)))</f>
        <v/>
      </c>
      <c r="C321" s="35" t="str">
        <f t="shared" si="28"/>
        <v>DIN 38407-F 2: 1993-02</v>
      </c>
      <c r="D321" s="29" t="str">
        <f>IF(PARAMETER!F326="","",PARAMETER!F326)</f>
        <v/>
      </c>
      <c r="E321" s="29" t="str">
        <f>IF(PARAMETER!G326="","",PARAMETER!G326)</f>
        <v/>
      </c>
      <c r="F321" s="36" t="str">
        <f>IF(PARAMETER!H326="","",PARAMETER!H326)</f>
        <v/>
      </c>
      <c r="G321" s="28" t="str">
        <f>IF(PARAMETER!I326="","",PARAMETER!I326)</f>
        <v/>
      </c>
      <c r="H321" s="29" t="str">
        <f>IF(PARAMETER!J326="","",PARAMETER!J326)</f>
        <v/>
      </c>
      <c r="M321" s="32" t="str">
        <f>IF(PARAMETER!E326="","",PARAMETER!E326)</f>
        <v>1993-02</v>
      </c>
      <c r="N321" s="32" t="b">
        <f>IF(LEFT(PARAMETER!C326,6)=$AE$51,TRUE,FALSE)</f>
        <v>1</v>
      </c>
      <c r="O321" s="33">
        <f t="shared" si="25"/>
        <v>18</v>
      </c>
      <c r="P321" s="33">
        <f t="shared" si="26"/>
        <v>12</v>
      </c>
      <c r="Q321" s="33" t="str">
        <f t="shared" si="24"/>
        <v/>
      </c>
      <c r="R321" s="101"/>
      <c r="S321" s="32" t="str">
        <f>IF(M321="","",PARAMETER!C326&amp;": "&amp;PARAMETER!E326&amp;" ("&amp;PARAMETER!D326&amp;")")</f>
        <v>DIN 38407-2: 1993-02 (F 2)</v>
      </c>
      <c r="T321" s="32" t="str">
        <f>IF(R321&lt;&gt;"",R321,IF(N321,LEFT(PARAMETER!C326,9)&amp;"-"&amp;PARAMETER!D326&amp;Q321&amp;": "&amp;'DAkkS Transfer'!M321,S321))</f>
        <v>DIN 38407-F 2: 1993-02</v>
      </c>
      <c r="U321" s="33" t="str">
        <f>IF(H321="","",MAX(U$9:U320)+1)</f>
        <v/>
      </c>
      <c r="V321" s="32" t="str">
        <f>IF(G321=PARAMETER!Q$9,PARAMETER!B326&amp;" - "&amp;AD$62,"")</f>
        <v/>
      </c>
      <c r="W321" s="32" t="str">
        <f>IF(H321="x",PARAMETER!B326,W320)</f>
        <v>3. Einzelstoffe, Summenparameter, Gruppenparameter</v>
      </c>
      <c r="X321" s="33" t="b">
        <f>ISNUMBER(PARAMETER!K326)</f>
        <v>1</v>
      </c>
    </row>
    <row r="322" spans="1:24" s="26" customFormat="1" ht="15.75" customHeight="1" x14ac:dyDescent="0.25">
      <c r="A322" s="77">
        <v>313</v>
      </c>
      <c r="B322" s="34" t="str">
        <f>IF(H322="S",V322,IF(H322="","",IF(PARAMETER!B327='DAkkS Transfer'!W321,"",'DAkkS Transfer'!W322)))</f>
        <v/>
      </c>
      <c r="C322" s="35" t="str">
        <f t="shared" si="28"/>
        <v>DIN EN ISO 15680: 2004-04 (F 19)</v>
      </c>
      <c r="D322" s="29" t="str">
        <f>IF(PARAMETER!F327="","",PARAMETER!F327)</f>
        <v/>
      </c>
      <c r="E322" s="29" t="str">
        <f>IF(PARAMETER!G327="","",PARAMETER!G327)</f>
        <v/>
      </c>
      <c r="F322" s="36" t="str">
        <f>IF(PARAMETER!H327="","",PARAMETER!H327)</f>
        <v/>
      </c>
      <c r="G322" s="28" t="str">
        <f>IF(PARAMETER!I327="","",PARAMETER!I327)</f>
        <v/>
      </c>
      <c r="H322" s="29" t="str">
        <f>IF(PARAMETER!J327="","",PARAMETER!J327)</f>
        <v/>
      </c>
      <c r="M322" s="32" t="str">
        <f>IF(PARAMETER!E327="","",PARAMETER!E327)</f>
        <v>2004-04</v>
      </c>
      <c r="N322" s="32" t="b">
        <f>IF(LEFT(PARAMETER!C327,6)=$AE$51,TRUE,FALSE)</f>
        <v>0</v>
      </c>
      <c r="O322" s="33" t="str">
        <f t="shared" si="25"/>
        <v/>
      </c>
      <c r="P322" s="33" t="str">
        <f t="shared" si="26"/>
        <v/>
      </c>
      <c r="Q322" s="33" t="str">
        <f t="shared" si="24"/>
        <v/>
      </c>
      <c r="R322" s="101"/>
      <c r="S322" s="32" t="str">
        <f>IF(M322="","",PARAMETER!C327&amp;": "&amp;PARAMETER!E327&amp;" ("&amp;PARAMETER!D327&amp;")")</f>
        <v>DIN EN ISO 15680: 2004-04 (F 19)</v>
      </c>
      <c r="T322" s="32" t="str">
        <f>IF(R322&lt;&gt;"",R322,IF(N322,LEFT(PARAMETER!C327,9)&amp;"-"&amp;PARAMETER!D327&amp;Q322&amp;": "&amp;'DAkkS Transfer'!M322,S322))</f>
        <v>DIN EN ISO 15680: 2004-04 (F 19)</v>
      </c>
      <c r="U322" s="33" t="str">
        <f>IF(H322="","",MAX(U$9:U321)+1)</f>
        <v/>
      </c>
      <c r="V322" s="32" t="str">
        <f>IF(G322=PARAMETER!Q$9,PARAMETER!B327&amp;" - "&amp;AD$62,"")</f>
        <v/>
      </c>
      <c r="W322" s="32" t="str">
        <f>IF(H322="x",PARAMETER!B327,W321)</f>
        <v>3. Einzelstoffe, Summenparameter, Gruppenparameter</v>
      </c>
      <c r="X322" s="33" t="b">
        <f>ISNUMBER(PARAMETER!K327)</f>
        <v>1</v>
      </c>
    </row>
    <row r="323" spans="1:24" s="26" customFormat="1" ht="15.75" customHeight="1" x14ac:dyDescent="0.25">
      <c r="A323" s="77">
        <v>314</v>
      </c>
      <c r="B323" s="34" t="str">
        <f>IF(H323="S",V323,IF(H323="","",IF(PARAMETER!B328='DAkkS Transfer'!W322,"",'DAkkS Transfer'!W323)))</f>
        <v/>
      </c>
      <c r="C323" s="35" t="str">
        <f t="shared" si="28"/>
        <v>DIN 38407-F 37: 2013-11</v>
      </c>
      <c r="D323" s="29" t="str">
        <f>IF(PARAMETER!F328="","",PARAMETER!F328)</f>
        <v/>
      </c>
      <c r="E323" s="29" t="str">
        <f>IF(PARAMETER!G328="","",PARAMETER!G328)</f>
        <v/>
      </c>
      <c r="F323" s="36" t="str">
        <f>IF(PARAMETER!H328="","",PARAMETER!H328)</f>
        <v/>
      </c>
      <c r="G323" s="28" t="str">
        <f>IF(PARAMETER!I328="","",PARAMETER!I328)</f>
        <v/>
      </c>
      <c r="H323" s="29" t="str">
        <f>IF(PARAMETER!J328="","",PARAMETER!J328)</f>
        <v/>
      </c>
      <c r="M323" s="32" t="str">
        <f>IF(PARAMETER!E328="","",PARAMETER!E328)</f>
        <v>2013-11</v>
      </c>
      <c r="N323" s="32" t="b">
        <f>IF(LEFT(PARAMETER!C328,6)=$AE$51,TRUE,FALSE)</f>
        <v>1</v>
      </c>
      <c r="O323" s="33">
        <f t="shared" si="25"/>
        <v>19</v>
      </c>
      <c r="P323" s="33">
        <f t="shared" si="26"/>
        <v>13</v>
      </c>
      <c r="Q323" s="33" t="str">
        <f t="shared" si="24"/>
        <v/>
      </c>
      <c r="R323" s="101"/>
      <c r="S323" s="32" t="str">
        <f>IF(M323="","",PARAMETER!C328&amp;": "&amp;PARAMETER!E328&amp;" ("&amp;PARAMETER!D328&amp;")")</f>
        <v>DIN 38407-37: 2013-11 (F 37)</v>
      </c>
      <c r="T323" s="32" t="str">
        <f>IF(R323&lt;&gt;"",R323,IF(N323,LEFT(PARAMETER!C328,9)&amp;"-"&amp;PARAMETER!D328&amp;Q323&amp;": "&amp;'DAkkS Transfer'!M323,S323))</f>
        <v>DIN 38407-F 37: 2013-11</v>
      </c>
      <c r="U323" s="33" t="str">
        <f>IF(H323="","",MAX(U$9:U322)+1)</f>
        <v/>
      </c>
      <c r="V323" s="32" t="str">
        <f>IF(G323=PARAMETER!Q$9,PARAMETER!B328&amp;" - "&amp;AD$62,"")</f>
        <v/>
      </c>
      <c r="W323" s="32" t="str">
        <f>IF(H323="x",PARAMETER!B328,W322)</f>
        <v>3. Einzelstoffe, Summenparameter, Gruppenparameter</v>
      </c>
      <c r="X323" s="33" t="b">
        <f>ISNUMBER(PARAMETER!K328)</f>
        <v>1</v>
      </c>
    </row>
    <row r="324" spans="1:24" s="26" customFormat="1" ht="15.75" customHeight="1" x14ac:dyDescent="0.25">
      <c r="A324" s="77">
        <v>315</v>
      </c>
      <c r="B324" s="34" t="str">
        <f>IF(H324="S",V324,IF(H324="","",IF(PARAMETER!B329='DAkkS Transfer'!W323,"",'DAkkS Transfer'!W324)))</f>
        <v/>
      </c>
      <c r="C324" s="35" t="str">
        <f t="shared" si="28"/>
        <v>DIN 38407-F 43: 2014-10</v>
      </c>
      <c r="D324" s="29" t="str">
        <f>IF(PARAMETER!F329="","",PARAMETER!F329)</f>
        <v/>
      </c>
      <c r="E324" s="29" t="str">
        <f>IF(PARAMETER!G329="","",PARAMETER!G329)</f>
        <v/>
      </c>
      <c r="F324" s="36" t="str">
        <f>IF(PARAMETER!H329="","",PARAMETER!H329)</f>
        <v/>
      </c>
      <c r="G324" s="28" t="str">
        <f>IF(PARAMETER!I329="","",PARAMETER!I329)</f>
        <v/>
      </c>
      <c r="H324" s="29" t="str">
        <f>IF(PARAMETER!J329="","",PARAMETER!J329)</f>
        <v/>
      </c>
      <c r="M324" s="32" t="str">
        <f>IF(PARAMETER!E329="","",PARAMETER!E329)</f>
        <v>2014-10</v>
      </c>
      <c r="N324" s="32" t="b">
        <f>IF(LEFT(PARAMETER!C329,6)=$AE$51,TRUE,FALSE)</f>
        <v>1</v>
      </c>
      <c r="O324" s="33">
        <f t="shared" si="25"/>
        <v>19</v>
      </c>
      <c r="P324" s="33">
        <f t="shared" si="26"/>
        <v>13</v>
      </c>
      <c r="Q324" s="33" t="str">
        <f t="shared" si="24"/>
        <v/>
      </c>
      <c r="R324" s="101"/>
      <c r="S324" s="32" t="str">
        <f>IF(M324="","",PARAMETER!C329&amp;": "&amp;PARAMETER!E329&amp;" ("&amp;PARAMETER!D329&amp;")")</f>
        <v>DIN 38407-43: 2014-10 (F 43)</v>
      </c>
      <c r="T324" s="32" t="str">
        <f>IF(R324&lt;&gt;"",R324,IF(N324,LEFT(PARAMETER!C329,9)&amp;"-"&amp;PARAMETER!D329&amp;Q324&amp;": "&amp;'DAkkS Transfer'!M324,S324))</f>
        <v>DIN 38407-F 43: 2014-10</v>
      </c>
      <c r="U324" s="33" t="str">
        <f>IF(H324="","",MAX(U$9:U323)+1)</f>
        <v/>
      </c>
      <c r="V324" s="32" t="str">
        <f>IF(G324=PARAMETER!Q$9,PARAMETER!B329&amp;" - "&amp;AD$62,"")</f>
        <v/>
      </c>
      <c r="W324" s="32" t="str">
        <f>IF(H324="x",PARAMETER!B329,W323)</f>
        <v>3. Einzelstoffe, Summenparameter, Gruppenparameter</v>
      </c>
      <c r="X324" s="33" t="b">
        <f>ISNUMBER(PARAMETER!K329)</f>
        <v>1</v>
      </c>
    </row>
    <row r="325" spans="1:24" s="26" customFormat="1" ht="15.75" customHeight="1" x14ac:dyDescent="0.25">
      <c r="A325" s="77">
        <v>316</v>
      </c>
      <c r="B325" s="34" t="str">
        <f>IF(H325="S",V325,IF(H325="","",IF(PARAMETER!B330='DAkkS Transfer'!W324,"",'DAkkS Transfer'!W325)))</f>
        <v/>
      </c>
      <c r="C325" s="35" t="str">
        <f t="shared" si="28"/>
        <v>DIN EN ISO 20595: 2023-08</v>
      </c>
      <c r="D325" s="29" t="str">
        <f>IF(PARAMETER!F330="","",PARAMETER!F330)</f>
        <v/>
      </c>
      <c r="E325" s="29" t="str">
        <f>IF(PARAMETER!G330="","",PARAMETER!G330)</f>
        <v/>
      </c>
      <c r="F325" s="36" t="str">
        <f>IF(PARAMETER!H330="","",PARAMETER!H330)</f>
        <v/>
      </c>
      <c r="G325" s="28" t="str">
        <f>IF(PARAMETER!I330="","",PARAMETER!I330)</f>
        <v/>
      </c>
      <c r="H325" s="29" t="str">
        <f>IF(PARAMETER!J330="","",PARAMETER!J330)</f>
        <v/>
      </c>
      <c r="M325" s="32" t="str">
        <f>IF(PARAMETER!E330="","",PARAMETER!E330)</f>
        <v>2023-08</v>
      </c>
      <c r="N325" s="32" t="b">
        <f>IF(LEFT(PARAMETER!C330,6)=$AE$51,TRUE,FALSE)</f>
        <v>0</v>
      </c>
      <c r="O325" s="33" t="str">
        <f t="shared" si="25"/>
        <v/>
      </c>
      <c r="P325" s="33" t="str">
        <f t="shared" si="26"/>
        <v/>
      </c>
      <c r="Q325" s="33" t="str">
        <f t="shared" si="24"/>
        <v/>
      </c>
      <c r="R325" s="101" t="s">
        <v>576</v>
      </c>
      <c r="S325" s="32" t="str">
        <f>IF(M325="","",PARAMETER!C330&amp;": "&amp;PARAMETER!E330&amp;" ("&amp;PARAMETER!D330&amp;")")</f>
        <v>DIN EN ISO 20595: 2023-08 (-)</v>
      </c>
      <c r="T325" s="32" t="str">
        <f>IF(R325&lt;&gt;"",R325,IF(N325,LEFT(PARAMETER!C330,9)&amp;"-"&amp;PARAMETER!D330&amp;Q325&amp;": "&amp;'DAkkS Transfer'!M325,S325))</f>
        <v>DIN EN ISO 20595: 2023-08</v>
      </c>
      <c r="U325" s="33" t="str">
        <f>IF(H325="","",MAX(U$9:U324)+1)</f>
        <v/>
      </c>
      <c r="V325" s="32" t="str">
        <f>IF(G325=PARAMETER!Q$9,PARAMETER!B330&amp;" - "&amp;AD$62,"")</f>
        <v/>
      </c>
      <c r="W325" s="32" t="str">
        <f>IF(H325="x",PARAMETER!B330,W324)</f>
        <v>3. Einzelstoffe, Summenparameter, Gruppenparameter</v>
      </c>
      <c r="X325" s="33" t="b">
        <f>ISNUMBER(PARAMETER!K330)</f>
        <v>0</v>
      </c>
    </row>
    <row r="326" spans="1:24" s="26" customFormat="1" ht="15.75" customHeight="1" x14ac:dyDescent="0.25">
      <c r="A326" s="77">
        <v>317</v>
      </c>
      <c r="B326" s="34" t="str">
        <f>IF(H326="S",V326,IF(H326="","",IF(PARAMETER!B331='DAkkS Transfer'!W325,"",'DAkkS Transfer'!W326)))</f>
        <v/>
      </c>
      <c r="C326" s="35" t="str">
        <f t="shared" si="28"/>
        <v>DIN EN ISO 6468: 1997-02 (F 1)</v>
      </c>
      <c r="D326" s="29" t="str">
        <f>IF(PARAMETER!F331="","",PARAMETER!F331)</f>
        <v/>
      </c>
      <c r="E326" s="29" t="str">
        <f>IF(PARAMETER!G331="","",PARAMETER!G331)</f>
        <v/>
      </c>
      <c r="F326" s="36" t="str">
        <f>IF(PARAMETER!H331="","",PARAMETER!H331)</f>
        <v/>
      </c>
      <c r="G326" s="28" t="str">
        <f>IF(PARAMETER!I331="","",PARAMETER!I331)</f>
        <v/>
      </c>
      <c r="H326" s="29" t="str">
        <f>IF(PARAMETER!J331="","",PARAMETER!J331)</f>
        <v/>
      </c>
      <c r="M326" s="32" t="str">
        <f>IF(PARAMETER!E331="","",PARAMETER!E331)</f>
        <v>1997-02</v>
      </c>
      <c r="N326" s="32" t="b">
        <f>IF(LEFT(PARAMETER!C331,6)=$AE$51,TRUE,FALSE)</f>
        <v>0</v>
      </c>
      <c r="O326" s="33" t="str">
        <f t="shared" si="25"/>
        <v/>
      </c>
      <c r="P326" s="33" t="str">
        <f t="shared" si="26"/>
        <v/>
      </c>
      <c r="Q326" s="33" t="str">
        <f t="shared" si="24"/>
        <v/>
      </c>
      <c r="R326" s="101"/>
      <c r="S326" s="32" t="str">
        <f>IF(M326="","",PARAMETER!C331&amp;": "&amp;PARAMETER!E331&amp;" ("&amp;PARAMETER!D331&amp;")")</f>
        <v>DIN EN ISO 6468: 1997-02 (F 1)</v>
      </c>
      <c r="T326" s="32" t="str">
        <f>IF(R326&lt;&gt;"",R326,IF(N326,LEFT(PARAMETER!C331,9)&amp;"-"&amp;PARAMETER!D331&amp;Q326&amp;": "&amp;'DAkkS Transfer'!M326,S326))</f>
        <v>DIN EN ISO 6468: 1997-02 (F 1)</v>
      </c>
      <c r="U326" s="33" t="str">
        <f>IF(H326="","",MAX(U$9:U325)+1)</f>
        <v/>
      </c>
      <c r="V326" s="32" t="str">
        <f>IF(G326=PARAMETER!Q$9,PARAMETER!B331&amp;" - "&amp;AD$62,"")</f>
        <v/>
      </c>
      <c r="W326" s="32" t="str">
        <f>IF(H326="x",PARAMETER!B331,W325)</f>
        <v>3. Einzelstoffe, Summenparameter, Gruppenparameter</v>
      </c>
      <c r="X326" s="33" t="b">
        <f>ISNUMBER(PARAMETER!K331)</f>
        <v>1</v>
      </c>
    </row>
    <row r="327" spans="1:24" s="26" customFormat="1" ht="15.75" customHeight="1" x14ac:dyDescent="0.25">
      <c r="A327" s="77">
        <v>318</v>
      </c>
      <c r="B327" s="34" t="str">
        <f>IF(H327="S",V327,IF(H327="","",IF(PARAMETER!B332='DAkkS Transfer'!W326,"",'DAkkS Transfer'!W327)))</f>
        <v/>
      </c>
      <c r="C327" s="35" t="str">
        <f t="shared" si="28"/>
        <v>DIN 38407-F 2: 1993-02</v>
      </c>
      <c r="D327" s="29" t="str">
        <f>IF(PARAMETER!F332="","",PARAMETER!F332)</f>
        <v/>
      </c>
      <c r="E327" s="29" t="str">
        <f>IF(PARAMETER!G332="","",PARAMETER!G332)</f>
        <v/>
      </c>
      <c r="F327" s="36" t="str">
        <f>IF(PARAMETER!H332="","",PARAMETER!H332)</f>
        <v/>
      </c>
      <c r="G327" s="28" t="str">
        <f>IF(PARAMETER!I332="","",PARAMETER!I332)</f>
        <v/>
      </c>
      <c r="H327" s="29" t="str">
        <f>IF(PARAMETER!J332="","",PARAMETER!J332)</f>
        <v/>
      </c>
      <c r="M327" s="32" t="str">
        <f>IF(PARAMETER!E332="","",PARAMETER!E332)</f>
        <v>1993-02</v>
      </c>
      <c r="N327" s="32" t="b">
        <f>IF(LEFT(PARAMETER!C332,6)=$AE$51,TRUE,FALSE)</f>
        <v>1</v>
      </c>
      <c r="O327" s="33">
        <f t="shared" si="25"/>
        <v>18</v>
      </c>
      <c r="P327" s="33">
        <f t="shared" si="26"/>
        <v>12</v>
      </c>
      <c r="Q327" s="33" t="str">
        <f t="shared" si="24"/>
        <v/>
      </c>
      <c r="R327" s="101"/>
      <c r="S327" s="32" t="str">
        <f>IF(M327="","",PARAMETER!C332&amp;": "&amp;PARAMETER!E332&amp;" ("&amp;PARAMETER!D332&amp;")")</f>
        <v>DIN 38407-2: 1993-02 (F 2)</v>
      </c>
      <c r="T327" s="32" t="str">
        <f>IF(R327&lt;&gt;"",R327,IF(N327,LEFT(PARAMETER!C332,9)&amp;"-"&amp;PARAMETER!D332&amp;Q327&amp;": "&amp;'DAkkS Transfer'!M327,S327))</f>
        <v>DIN 38407-F 2: 1993-02</v>
      </c>
      <c r="U327" s="33" t="str">
        <f>IF(H327="","",MAX(U$9:U326)+1)</f>
        <v/>
      </c>
      <c r="V327" s="32" t="str">
        <f>IF(G327=PARAMETER!Q$9,PARAMETER!B332&amp;" - "&amp;AD$62,"")</f>
        <v/>
      </c>
      <c r="W327" s="32" t="str">
        <f>IF(H327="x",PARAMETER!B332,W326)</f>
        <v>3. Einzelstoffe, Summenparameter, Gruppenparameter</v>
      </c>
      <c r="X327" s="33" t="b">
        <f>ISNUMBER(PARAMETER!K332)</f>
        <v>1</v>
      </c>
    </row>
    <row r="328" spans="1:24" s="26" customFormat="1" ht="15.75" customHeight="1" x14ac:dyDescent="0.25">
      <c r="A328" s="77">
        <v>319</v>
      </c>
      <c r="B328" s="34" t="str">
        <f>IF(H328="S",V328,IF(H328="","",IF(PARAMETER!B333='DAkkS Transfer'!W327,"",'DAkkS Transfer'!W328)))</f>
        <v/>
      </c>
      <c r="C328" s="35" t="str">
        <f t="shared" si="28"/>
        <v>DIN 38407-F 37: 2013-11</v>
      </c>
      <c r="D328" s="29" t="str">
        <f>IF(PARAMETER!F333="","",PARAMETER!F333)</f>
        <v/>
      </c>
      <c r="E328" s="29" t="str">
        <f>IF(PARAMETER!G333="","",PARAMETER!G333)</f>
        <v/>
      </c>
      <c r="F328" s="36" t="str">
        <f>IF(PARAMETER!H333="","",PARAMETER!H333)</f>
        <v/>
      </c>
      <c r="G328" s="28" t="str">
        <f>IF(PARAMETER!I333="","",PARAMETER!I333)</f>
        <v/>
      </c>
      <c r="H328" s="29" t="str">
        <f>IF(PARAMETER!J333="","",PARAMETER!J333)</f>
        <v/>
      </c>
      <c r="M328" s="32" t="str">
        <f>IF(PARAMETER!E333="","",PARAMETER!E333)</f>
        <v>2013-11</v>
      </c>
      <c r="N328" s="32" t="b">
        <f>IF(LEFT(PARAMETER!C333,6)=$AE$51,TRUE,FALSE)</f>
        <v>1</v>
      </c>
      <c r="O328" s="33">
        <f t="shared" si="25"/>
        <v>19</v>
      </c>
      <c r="P328" s="33">
        <f t="shared" si="26"/>
        <v>13</v>
      </c>
      <c r="Q328" s="33" t="str">
        <f t="shared" si="24"/>
        <v/>
      </c>
      <c r="R328" s="101"/>
      <c r="S328" s="32" t="str">
        <f>IF(M328="","",PARAMETER!C333&amp;": "&amp;PARAMETER!E333&amp;" ("&amp;PARAMETER!D333&amp;")")</f>
        <v>DIN 38407-37: 2013-11 (F 37)</v>
      </c>
      <c r="T328" s="32" t="str">
        <f>IF(R328&lt;&gt;"",R328,IF(N328,LEFT(PARAMETER!C333,9)&amp;"-"&amp;PARAMETER!D333&amp;Q328&amp;": "&amp;'DAkkS Transfer'!M328,S328))</f>
        <v>DIN 38407-F 37: 2013-11</v>
      </c>
      <c r="U328" s="33" t="str">
        <f>IF(H328="","",MAX(U$9:U327)+1)</f>
        <v/>
      </c>
      <c r="V328" s="32" t="str">
        <f>IF(G328=PARAMETER!Q$9,PARAMETER!B333&amp;" - "&amp;AD$62,"")</f>
        <v/>
      </c>
      <c r="W328" s="32" t="str">
        <f>IF(H328="x",PARAMETER!B333,W327)</f>
        <v>3. Einzelstoffe, Summenparameter, Gruppenparameter</v>
      </c>
      <c r="X328" s="33" t="b">
        <f>ISNUMBER(PARAMETER!K333)</f>
        <v>1</v>
      </c>
    </row>
    <row r="329" spans="1:24" s="26" customFormat="1" ht="15.75" customHeight="1" x14ac:dyDescent="0.25">
      <c r="A329" s="77">
        <v>320</v>
      </c>
      <c r="B329" s="34" t="str">
        <f>IF(H329="S",V329,IF(H329="","",IF(PARAMETER!B334='DAkkS Transfer'!W328,"",'DAkkS Transfer'!W329)))</f>
        <v/>
      </c>
      <c r="C329" s="35" t="str">
        <f t="shared" si="28"/>
        <v>DIN EN 16693: 2015-12 (F 51)</v>
      </c>
      <c r="D329" s="29" t="str">
        <f>IF(PARAMETER!F334="","",PARAMETER!F334)</f>
        <v/>
      </c>
      <c r="E329" s="29" t="str">
        <f>IF(PARAMETER!G334="","",PARAMETER!G334)</f>
        <v/>
      </c>
      <c r="F329" s="36" t="str">
        <f>IF(PARAMETER!H334="","",PARAMETER!H334)</f>
        <v/>
      </c>
      <c r="G329" s="28" t="str">
        <f>IF(PARAMETER!I334="","",PARAMETER!I334)</f>
        <v/>
      </c>
      <c r="H329" s="29" t="str">
        <f>IF(PARAMETER!J334="","",PARAMETER!J334)</f>
        <v/>
      </c>
      <c r="M329" s="32" t="str">
        <f>IF(PARAMETER!E334="","",PARAMETER!E334)</f>
        <v>2015-12</v>
      </c>
      <c r="N329" s="32" t="b">
        <f>IF(LEFT(PARAMETER!C334,6)=$AE$51,TRUE,FALSE)</f>
        <v>0</v>
      </c>
      <c r="O329" s="33" t="str">
        <f t="shared" si="25"/>
        <v/>
      </c>
      <c r="P329" s="33" t="str">
        <f t="shared" si="26"/>
        <v/>
      </c>
      <c r="Q329" s="33" t="str">
        <f t="shared" ref="Q329:Q392" si="29">IF(N329,IF(P329&gt;O329,MID(S329,O329,(P329-O329)),""),"")</f>
        <v/>
      </c>
      <c r="R329" s="101"/>
      <c r="S329" s="32" t="str">
        <f>IF(M329="","",PARAMETER!C334&amp;": "&amp;PARAMETER!E334&amp;" ("&amp;PARAMETER!D334&amp;")")</f>
        <v>DIN EN 16693: 2015-12 (F 51)</v>
      </c>
      <c r="T329" s="32" t="str">
        <f>IF(R329&lt;&gt;"",R329,IF(N329,LEFT(PARAMETER!C334,9)&amp;"-"&amp;PARAMETER!D334&amp;Q329&amp;": "&amp;'DAkkS Transfer'!M329,S329))</f>
        <v>DIN EN 16693: 2015-12 (F 51)</v>
      </c>
      <c r="U329" s="33" t="str">
        <f>IF(H329="","",MAX(U$9:U328)+1)</f>
        <v/>
      </c>
      <c r="V329" s="32" t="str">
        <f>IF(G329=PARAMETER!Q$9,PARAMETER!B334&amp;" - "&amp;AD$62,"")</f>
        <v/>
      </c>
      <c r="W329" s="32" t="str">
        <f>IF(H329="x",PARAMETER!B334,W328)</f>
        <v>3. Einzelstoffe, Summenparameter, Gruppenparameter</v>
      </c>
      <c r="X329" s="33" t="b">
        <f>ISNUMBER(PARAMETER!K334)</f>
        <v>0</v>
      </c>
    </row>
    <row r="330" spans="1:24" s="26" customFormat="1" ht="15.75" customHeight="1" x14ac:dyDescent="0.25">
      <c r="A330" s="77">
        <v>321</v>
      </c>
      <c r="B330" s="34" t="str">
        <f>IF(H330="S",V330,IF(H330="","",IF(PARAMETER!B335='DAkkS Transfer'!W329,"",'DAkkS Transfer'!W330)))</f>
        <v/>
      </c>
      <c r="C330" s="35" t="str">
        <f t="shared" si="28"/>
        <v>DIN EN ISO 15680: 2004-04 (F 19)</v>
      </c>
      <c r="D330" s="29" t="str">
        <f>IF(PARAMETER!F335="","",PARAMETER!F335)</f>
        <v/>
      </c>
      <c r="E330" s="29" t="str">
        <f>IF(PARAMETER!G335="","",PARAMETER!G335)</f>
        <v/>
      </c>
      <c r="F330" s="36" t="str">
        <f>IF(PARAMETER!H335="","",PARAMETER!H335)</f>
        <v/>
      </c>
      <c r="G330" s="28" t="str">
        <f>IF(PARAMETER!I335="","",PARAMETER!I335)</f>
        <v/>
      </c>
      <c r="H330" s="29" t="str">
        <f>IF(PARAMETER!J335="","",PARAMETER!J335)</f>
        <v/>
      </c>
      <c r="M330" s="32" t="str">
        <f>IF(PARAMETER!E335="","",PARAMETER!E335)</f>
        <v>2004-04</v>
      </c>
      <c r="N330" s="32" t="b">
        <f>IF(LEFT(PARAMETER!C335,6)=$AE$51,TRUE,FALSE)</f>
        <v>0</v>
      </c>
      <c r="O330" s="33" t="str">
        <f t="shared" si="25"/>
        <v/>
      </c>
      <c r="P330" s="33" t="str">
        <f t="shared" si="26"/>
        <v/>
      </c>
      <c r="Q330" s="33" t="str">
        <f t="shared" si="29"/>
        <v/>
      </c>
      <c r="R330" s="101"/>
      <c r="S330" s="32" t="str">
        <f>IF(M330="","",PARAMETER!C335&amp;": "&amp;PARAMETER!E335&amp;" ("&amp;PARAMETER!D335&amp;")")</f>
        <v>DIN EN ISO 15680: 2004-04 (F 19)</v>
      </c>
      <c r="T330" s="32" t="str">
        <f>IF(R330&lt;&gt;"",R330,IF(N330,LEFT(PARAMETER!C335,9)&amp;"-"&amp;PARAMETER!D335&amp;Q330&amp;": "&amp;'DAkkS Transfer'!M330,S330))</f>
        <v>DIN EN ISO 15680: 2004-04 (F 19)</v>
      </c>
      <c r="U330" s="33" t="str">
        <f>IF(H330="","",MAX(U$9:U329)+1)</f>
        <v/>
      </c>
      <c r="V330" s="32" t="str">
        <f>IF(G330=PARAMETER!Q$9,PARAMETER!B335&amp;" - "&amp;AD$62,"")</f>
        <v/>
      </c>
      <c r="W330" s="32" t="str">
        <f>IF(H330="x",PARAMETER!B335,W329)</f>
        <v>3. Einzelstoffe, Summenparameter, Gruppenparameter</v>
      </c>
      <c r="X330" s="33" t="b">
        <f>ISNUMBER(PARAMETER!K335)</f>
        <v>1</v>
      </c>
    </row>
    <row r="331" spans="1:24" s="26" customFormat="1" ht="15.75" customHeight="1" x14ac:dyDescent="0.25">
      <c r="A331" s="77">
        <v>322</v>
      </c>
      <c r="B331" s="34" t="str">
        <f>IF(H331="S",V331,IF(H331="","",IF(PARAMETER!B336='DAkkS Transfer'!W330,"",'DAkkS Transfer'!W331)))</f>
        <v/>
      </c>
      <c r="C331" s="35" t="str">
        <f t="shared" si="28"/>
        <v>DIN EN ISO 17943: 2016-10 (F 41)</v>
      </c>
      <c r="D331" s="29" t="str">
        <f>IF(PARAMETER!F336="","",PARAMETER!F336)</f>
        <v/>
      </c>
      <c r="E331" s="29" t="str">
        <f>IF(PARAMETER!G336="","",PARAMETER!G336)</f>
        <v/>
      </c>
      <c r="F331" s="36" t="str">
        <f>IF(PARAMETER!H336="","",PARAMETER!H336)</f>
        <v/>
      </c>
      <c r="G331" s="28" t="str">
        <f>IF(PARAMETER!I336="","",PARAMETER!I336)</f>
        <v/>
      </c>
      <c r="H331" s="29" t="str">
        <f>IF(PARAMETER!J336="","",PARAMETER!J336)</f>
        <v/>
      </c>
      <c r="M331" s="32" t="str">
        <f>IF(PARAMETER!E336="","",PARAMETER!E336)</f>
        <v>2016-10</v>
      </c>
      <c r="N331" s="32" t="b">
        <f>IF(LEFT(PARAMETER!C336,6)=$AE$51,TRUE,FALSE)</f>
        <v>0</v>
      </c>
      <c r="O331" s="33" t="str">
        <f t="shared" si="25"/>
        <v/>
      </c>
      <c r="P331" s="33" t="str">
        <f t="shared" si="26"/>
        <v/>
      </c>
      <c r="Q331" s="33" t="str">
        <f t="shared" si="29"/>
        <v/>
      </c>
      <c r="R331" s="101"/>
      <c r="S331" s="32" t="str">
        <f>IF(M331="","",PARAMETER!C336&amp;": "&amp;PARAMETER!E336&amp;" ("&amp;PARAMETER!D336&amp;")")</f>
        <v>DIN EN ISO 17943: 2016-10 (F 41)</v>
      </c>
      <c r="T331" s="32" t="str">
        <f>IF(R331&lt;&gt;"",R331,IF(N331,LEFT(PARAMETER!C336,9)&amp;"-"&amp;PARAMETER!D336&amp;Q331&amp;": "&amp;'DAkkS Transfer'!M331,S331))</f>
        <v>DIN EN ISO 17943: 2016-10 (F 41)</v>
      </c>
      <c r="U331" s="33" t="str">
        <f>IF(H331="","",MAX(U$9:U330)+1)</f>
        <v/>
      </c>
      <c r="V331" s="32" t="str">
        <f>IF(G331=PARAMETER!Q$9,PARAMETER!B336&amp;" - "&amp;AD$62,"")</f>
        <v/>
      </c>
      <c r="W331" s="32" t="str">
        <f>IF(H331="x",PARAMETER!B336,W330)</f>
        <v>3. Einzelstoffe, Summenparameter, Gruppenparameter</v>
      </c>
      <c r="X331" s="33" t="b">
        <f>ISNUMBER(PARAMETER!K336)</f>
        <v>0</v>
      </c>
    </row>
    <row r="332" spans="1:24" s="26" customFormat="1" ht="15.75" customHeight="1" x14ac:dyDescent="0.25">
      <c r="A332" s="77">
        <v>323</v>
      </c>
      <c r="B332" s="34" t="str">
        <f>IF(H332="S",V332,IF(H332="","",IF(PARAMETER!B337='DAkkS Transfer'!W331,"",'DAkkS Transfer'!W332)))</f>
        <v/>
      </c>
      <c r="C332" s="35" t="str">
        <f t="shared" si="28"/>
        <v>DIN 38407-F 43: 2014-10</v>
      </c>
      <c r="D332" s="29" t="str">
        <f>IF(PARAMETER!F337="","",PARAMETER!F337)</f>
        <v/>
      </c>
      <c r="E332" s="29" t="str">
        <f>IF(PARAMETER!G337="","",PARAMETER!G337)</f>
        <v/>
      </c>
      <c r="F332" s="36" t="str">
        <f>IF(PARAMETER!H337="","",PARAMETER!H337)</f>
        <v/>
      </c>
      <c r="G332" s="28" t="str">
        <f>IF(PARAMETER!I337="","",PARAMETER!I337)</f>
        <v/>
      </c>
      <c r="H332" s="29" t="str">
        <f>IF(PARAMETER!J337="","",PARAMETER!J337)</f>
        <v/>
      </c>
      <c r="M332" s="32" t="str">
        <f>IF(PARAMETER!E337="","",PARAMETER!E337)</f>
        <v>2014-10</v>
      </c>
      <c r="N332" s="32" t="b">
        <f>IF(LEFT(PARAMETER!C337,6)=$AE$51,TRUE,FALSE)</f>
        <v>1</v>
      </c>
      <c r="O332" s="33">
        <f t="shared" si="25"/>
        <v>19</v>
      </c>
      <c r="P332" s="33">
        <f t="shared" si="26"/>
        <v>13</v>
      </c>
      <c r="Q332" s="33" t="str">
        <f t="shared" si="29"/>
        <v/>
      </c>
      <c r="R332" s="101"/>
      <c r="S332" s="32" t="str">
        <f>IF(M332="","",PARAMETER!C337&amp;": "&amp;PARAMETER!E337&amp;" ("&amp;PARAMETER!D337&amp;")")</f>
        <v>DIN 38407-43: 2014-10 (F 43)</v>
      </c>
      <c r="T332" s="32" t="str">
        <f>IF(R332&lt;&gt;"",R332,IF(N332,LEFT(PARAMETER!C337,9)&amp;"-"&amp;PARAMETER!D337&amp;Q332&amp;": "&amp;'DAkkS Transfer'!M332,S332))</f>
        <v>DIN 38407-F 43: 2014-10</v>
      </c>
      <c r="U332" s="33" t="str">
        <f>IF(H332="","",MAX(U$9:U331)+1)</f>
        <v/>
      </c>
      <c r="V332" s="32" t="str">
        <f>IF(G332=PARAMETER!Q$9,PARAMETER!B337&amp;" - "&amp;AD$62,"")</f>
        <v/>
      </c>
      <c r="W332" s="32" t="str">
        <f>IF(H332="x",PARAMETER!B337,W331)</f>
        <v>3. Einzelstoffe, Summenparameter, Gruppenparameter</v>
      </c>
      <c r="X332" s="33" t="b">
        <f>ISNUMBER(PARAMETER!K337)</f>
        <v>1</v>
      </c>
    </row>
    <row r="333" spans="1:24" s="26" customFormat="1" ht="15.75" customHeight="1" x14ac:dyDescent="0.25">
      <c r="A333" s="77">
        <v>324</v>
      </c>
      <c r="B333" s="34" t="str">
        <f>IF(H333="S",V333,IF(H333="","",IF(PARAMETER!B338='DAkkS Transfer'!W332,"",'DAkkS Transfer'!W333)))</f>
        <v/>
      </c>
      <c r="C333" s="35" t="str">
        <f t="shared" si="28"/>
        <v>DIN EN ISO 20595: 2023-08</v>
      </c>
      <c r="D333" s="29" t="str">
        <f>IF(PARAMETER!F338="","",PARAMETER!F338)</f>
        <v/>
      </c>
      <c r="E333" s="29" t="str">
        <f>IF(PARAMETER!G338="","",PARAMETER!G338)</f>
        <v/>
      </c>
      <c r="F333" s="36" t="str">
        <f>IF(PARAMETER!H338="","",PARAMETER!H338)</f>
        <v/>
      </c>
      <c r="G333" s="28" t="str">
        <f>IF(PARAMETER!I338="","",PARAMETER!I338)</f>
        <v/>
      </c>
      <c r="H333" s="29" t="str">
        <f>IF(PARAMETER!J338="","",PARAMETER!J338)</f>
        <v/>
      </c>
      <c r="M333" s="32" t="str">
        <f>IF(PARAMETER!E338="","",PARAMETER!E338)</f>
        <v>2023-08</v>
      </c>
      <c r="N333" s="32" t="b">
        <f>IF(LEFT(PARAMETER!C338,6)=$AE$51,TRUE,FALSE)</f>
        <v>0</v>
      </c>
      <c r="O333" s="33" t="str">
        <f t="shared" si="25"/>
        <v/>
      </c>
      <c r="P333" s="33" t="str">
        <f t="shared" si="26"/>
        <v/>
      </c>
      <c r="Q333" s="33" t="str">
        <f t="shared" si="29"/>
        <v/>
      </c>
      <c r="R333" s="101" t="s">
        <v>576</v>
      </c>
      <c r="S333" s="32" t="str">
        <f>IF(M333="","",PARAMETER!C338&amp;": "&amp;PARAMETER!E338&amp;" ("&amp;PARAMETER!D338&amp;")")</f>
        <v>DIN EN ISO 20595: 2023-08 (-)</v>
      </c>
      <c r="T333" s="32" t="str">
        <f>IF(R333&lt;&gt;"",R333,IF(N333,LEFT(PARAMETER!C338,9)&amp;"-"&amp;PARAMETER!D338&amp;Q333&amp;": "&amp;'DAkkS Transfer'!M333,S333))</f>
        <v>DIN EN ISO 20595: 2023-08</v>
      </c>
      <c r="U333" s="33" t="str">
        <f>IF(H333="","",MAX(U$9:U332)+1)</f>
        <v/>
      </c>
      <c r="V333" s="32" t="str">
        <f>IF(G333=PARAMETER!Q$9,PARAMETER!B338&amp;" - "&amp;AD$62,"")</f>
        <v/>
      </c>
      <c r="W333" s="32" t="str">
        <f>IF(H333="x",PARAMETER!B338,W332)</f>
        <v>3. Einzelstoffe, Summenparameter, Gruppenparameter</v>
      </c>
      <c r="X333" s="33" t="b">
        <f>ISNUMBER(PARAMETER!K338)</f>
        <v>0</v>
      </c>
    </row>
    <row r="334" spans="1:24" s="26" customFormat="1" ht="15.75" customHeight="1" x14ac:dyDescent="0.25">
      <c r="A334" s="77">
        <v>325</v>
      </c>
      <c r="B334" s="34" t="str">
        <f>IF(H334="S",V334,IF(H334="","",IF(PARAMETER!B339='DAkkS Transfer'!W333,"",'DAkkS Transfer'!W334)))</f>
        <v/>
      </c>
      <c r="C334" s="35" t="str">
        <f t="shared" si="28"/>
        <v>DIN EN ISO 16588: 2004-02 (P 10)</v>
      </c>
      <c r="D334" s="29" t="str">
        <f>IF(PARAMETER!F339="","",PARAMETER!F339)</f>
        <v/>
      </c>
      <c r="E334" s="29" t="str">
        <f>IF(PARAMETER!G339="","",PARAMETER!G339)</f>
        <v/>
      </c>
      <c r="F334" s="36" t="str">
        <f>IF(PARAMETER!H339="","",PARAMETER!H339)</f>
        <v/>
      </c>
      <c r="G334" s="28" t="str">
        <f>IF(PARAMETER!I339="","",PARAMETER!I339)</f>
        <v/>
      </c>
      <c r="H334" s="29" t="str">
        <f>IF(PARAMETER!J339="","",PARAMETER!J339)</f>
        <v/>
      </c>
      <c r="M334" s="32" t="str">
        <f>IF(PARAMETER!E339="","",PARAMETER!E339)</f>
        <v>2004-02</v>
      </c>
      <c r="N334" s="32" t="b">
        <f>IF(LEFT(PARAMETER!C339,6)=$AE$51,TRUE,FALSE)</f>
        <v>0</v>
      </c>
      <c r="O334" s="33" t="str">
        <f t="shared" si="25"/>
        <v/>
      </c>
      <c r="P334" s="33" t="str">
        <f t="shared" si="26"/>
        <v/>
      </c>
      <c r="Q334" s="33" t="str">
        <f t="shared" si="29"/>
        <v/>
      </c>
      <c r="R334" s="101"/>
      <c r="S334" s="32" t="str">
        <f>IF(M334="","",PARAMETER!C339&amp;": "&amp;PARAMETER!E339&amp;" ("&amp;PARAMETER!D339&amp;")")</f>
        <v>DIN EN ISO 16588: 2004-02 (P 10)</v>
      </c>
      <c r="T334" s="32" t="str">
        <f>IF(R334&lt;&gt;"",R334,IF(N334,LEFT(PARAMETER!C339,9)&amp;"-"&amp;PARAMETER!D339&amp;Q334&amp;": "&amp;'DAkkS Transfer'!M334,S334))</f>
        <v>DIN EN ISO 16588: 2004-02 (P 10)</v>
      </c>
      <c r="U334" s="33" t="str">
        <f>IF(H334="","",MAX(U$9:U333)+1)</f>
        <v/>
      </c>
      <c r="V334" s="32" t="str">
        <f>IF(G334=PARAMETER!Q$9,PARAMETER!B339&amp;" - "&amp;AD$62,"")</f>
        <v/>
      </c>
      <c r="W334" s="32" t="str">
        <f>IF(H334="x",PARAMETER!B339,W333)</f>
        <v>3. Einzelstoffe, Summenparameter, Gruppenparameter</v>
      </c>
      <c r="X334" s="33" t="b">
        <f>ISNUMBER(PARAMETER!K339)</f>
        <v>1</v>
      </c>
    </row>
    <row r="335" spans="1:24" s="26" customFormat="1" ht="15.75" customHeight="1" x14ac:dyDescent="0.25">
      <c r="A335" s="77">
        <v>326</v>
      </c>
      <c r="B335" s="34" t="str">
        <f>IF(H335="S",V335,IF(H335="","",IF(PARAMETER!B340='DAkkS Transfer'!W334,"",'DAkkS Transfer'!W335)))</f>
        <v/>
      </c>
      <c r="C335" s="35" t="str">
        <f t="shared" si="28"/>
        <v>DIN EN ISO 17993: 2004-03 (F 18)</v>
      </c>
      <c r="D335" s="29" t="str">
        <f>IF(PARAMETER!F340="","",PARAMETER!F340)</f>
        <v/>
      </c>
      <c r="E335" s="29" t="str">
        <f>IF(PARAMETER!G340="","",PARAMETER!G340)</f>
        <v/>
      </c>
      <c r="F335" s="36" t="str">
        <f>IF(PARAMETER!H340="","",PARAMETER!H340)</f>
        <v/>
      </c>
      <c r="G335" s="28" t="str">
        <f>IF(PARAMETER!I340="","",PARAMETER!I340)</f>
        <v/>
      </c>
      <c r="H335" s="29" t="str">
        <f>IF(PARAMETER!J340="","",PARAMETER!J340)</f>
        <v/>
      </c>
      <c r="M335" s="32" t="str">
        <f>IF(PARAMETER!E340="","",PARAMETER!E340)</f>
        <v>2004-03</v>
      </c>
      <c r="N335" s="32" t="b">
        <f>IF(LEFT(PARAMETER!C340,6)=$AE$51,TRUE,FALSE)</f>
        <v>0</v>
      </c>
      <c r="O335" s="33" t="str">
        <f t="shared" si="25"/>
        <v/>
      </c>
      <c r="P335" s="33" t="str">
        <f t="shared" si="26"/>
        <v/>
      </c>
      <c r="Q335" s="33" t="str">
        <f t="shared" si="29"/>
        <v/>
      </c>
      <c r="R335" s="101"/>
      <c r="S335" s="32" t="str">
        <f>IF(M335="","",PARAMETER!C340&amp;": "&amp;PARAMETER!E340&amp;" ("&amp;PARAMETER!D340&amp;")")</f>
        <v>DIN EN ISO 17993: 2004-03 (F 18)</v>
      </c>
      <c r="T335" s="32" t="str">
        <f>IF(R335&lt;&gt;"",R335,IF(N335,LEFT(PARAMETER!C340,9)&amp;"-"&amp;PARAMETER!D340&amp;Q335&amp;": "&amp;'DAkkS Transfer'!M335,S335))</f>
        <v>DIN EN ISO 17993: 2004-03 (F 18)</v>
      </c>
      <c r="U335" s="33" t="str">
        <f>IF(H335="","",MAX(U$9:U334)+1)</f>
        <v/>
      </c>
      <c r="V335" s="32" t="str">
        <f>IF(G335=PARAMETER!Q$9,PARAMETER!B340&amp;" - "&amp;AD$62,"")</f>
        <v/>
      </c>
      <c r="W335" s="32" t="str">
        <f>IF(H335="x",PARAMETER!B340,W334)</f>
        <v>3. Einzelstoffe, Summenparameter, Gruppenparameter</v>
      </c>
      <c r="X335" s="33" t="b">
        <f>ISNUMBER(PARAMETER!K340)</f>
        <v>1</v>
      </c>
    </row>
    <row r="336" spans="1:24" s="26" customFormat="1" ht="15.75" customHeight="1" x14ac:dyDescent="0.25">
      <c r="A336" s="77">
        <v>327</v>
      </c>
      <c r="B336" s="34" t="str">
        <f>IF(H336="S",V336,IF(H336="","",IF(PARAMETER!B341='DAkkS Transfer'!W335,"",'DAkkS Transfer'!W336)))</f>
        <v/>
      </c>
      <c r="C336" s="35" t="str">
        <f t="shared" si="28"/>
        <v>DIN 38407-F 39: 2011-09</v>
      </c>
      <c r="D336" s="29" t="str">
        <f>IF(PARAMETER!F341="","",PARAMETER!F341)</f>
        <v/>
      </c>
      <c r="E336" s="29" t="str">
        <f>IF(PARAMETER!G341="","",PARAMETER!G341)</f>
        <v/>
      </c>
      <c r="F336" s="36" t="str">
        <f>IF(PARAMETER!H341="","",PARAMETER!H341)</f>
        <v/>
      </c>
      <c r="G336" s="28" t="str">
        <f>IF(PARAMETER!I341="","",PARAMETER!I341)</f>
        <v/>
      </c>
      <c r="H336" s="29" t="str">
        <f>IF(PARAMETER!J341="","",PARAMETER!J341)</f>
        <v/>
      </c>
      <c r="M336" s="32" t="str">
        <f>IF(PARAMETER!E341="","",PARAMETER!E341)</f>
        <v>2011-09</v>
      </c>
      <c r="N336" s="32" t="b">
        <f>IF(LEFT(PARAMETER!C341,6)=$AE$51,TRUE,FALSE)</f>
        <v>1</v>
      </c>
      <c r="O336" s="33">
        <f t="shared" ref="O336:O399" si="30">IF(N336,FIND("-",S336,11),"")</f>
        <v>19</v>
      </c>
      <c r="P336" s="33">
        <f t="shared" ref="P336:P399" si="31">IF(N336,FIND(":",S336),"")</f>
        <v>13</v>
      </c>
      <c r="Q336" s="33" t="str">
        <f t="shared" si="29"/>
        <v/>
      </c>
      <c r="R336" s="101"/>
      <c r="S336" s="32" t="str">
        <f>IF(M336="","",PARAMETER!C341&amp;": "&amp;PARAMETER!E341&amp;" ("&amp;PARAMETER!D341&amp;")")</f>
        <v>DIN 38407-39: 2011-09 (F 39)</v>
      </c>
      <c r="T336" s="32" t="str">
        <f>IF(R336&lt;&gt;"",R336,IF(N336,LEFT(PARAMETER!C341,9)&amp;"-"&amp;PARAMETER!D341&amp;Q336&amp;": "&amp;'DAkkS Transfer'!M336,S336))</f>
        <v>DIN 38407-F 39: 2011-09</v>
      </c>
      <c r="U336" s="33" t="str">
        <f>IF(H336="","",MAX(U$9:U335)+1)</f>
        <v/>
      </c>
      <c r="V336" s="32" t="str">
        <f>IF(G336=PARAMETER!Q$9,PARAMETER!B341&amp;" - "&amp;AD$62,"")</f>
        <v/>
      </c>
      <c r="W336" s="32" t="str">
        <f>IF(H336="x",PARAMETER!B341,W335)</f>
        <v>3. Einzelstoffe, Summenparameter, Gruppenparameter</v>
      </c>
      <c r="X336" s="33" t="b">
        <f>ISNUMBER(PARAMETER!K341)</f>
        <v>1</v>
      </c>
    </row>
    <row r="337" spans="1:34" s="26" customFormat="1" ht="15.75" customHeight="1" x14ac:dyDescent="0.25">
      <c r="A337" s="77">
        <v>328</v>
      </c>
      <c r="B337" s="34" t="str">
        <f>IF(H337="S",V337,IF(H337="","",IF(PARAMETER!B342='DAkkS Transfer'!W336,"",'DAkkS Transfer'!W337)))</f>
        <v/>
      </c>
      <c r="C337" s="35" t="str">
        <f t="shared" si="28"/>
        <v>DIN ISO 28540: 2014-05 (F 40)</v>
      </c>
      <c r="D337" s="29" t="str">
        <f>IF(PARAMETER!F342="","",PARAMETER!F342)</f>
        <v/>
      </c>
      <c r="E337" s="29" t="str">
        <f>IF(PARAMETER!G342="","",PARAMETER!G342)</f>
        <v/>
      </c>
      <c r="F337" s="36" t="str">
        <f>IF(PARAMETER!H342="","",PARAMETER!H342)</f>
        <v/>
      </c>
      <c r="G337" s="28" t="str">
        <f>IF(PARAMETER!I342="","",PARAMETER!I342)</f>
        <v/>
      </c>
      <c r="H337" s="29" t="str">
        <f>IF(PARAMETER!J342="","",PARAMETER!J342)</f>
        <v/>
      </c>
      <c r="M337" s="32" t="str">
        <f>IF(PARAMETER!E342="","",PARAMETER!E342)</f>
        <v>2014-05</v>
      </c>
      <c r="N337" s="32" t="b">
        <f>IF(LEFT(PARAMETER!C342,6)=$AE$51,TRUE,FALSE)</f>
        <v>0</v>
      </c>
      <c r="O337" s="33" t="str">
        <f t="shared" si="30"/>
        <v/>
      </c>
      <c r="P337" s="33" t="str">
        <f t="shared" si="31"/>
        <v/>
      </c>
      <c r="Q337" s="33" t="str">
        <f t="shared" si="29"/>
        <v/>
      </c>
      <c r="R337" s="101"/>
      <c r="S337" s="32" t="str">
        <f>IF(M337="","",PARAMETER!C342&amp;": "&amp;PARAMETER!E342&amp;" ("&amp;PARAMETER!D342&amp;")")</f>
        <v>DIN ISO 28540: 2014-05 (F 40)</v>
      </c>
      <c r="T337" s="32" t="str">
        <f>IF(R337&lt;&gt;"",R337,IF(N337,LEFT(PARAMETER!C342,9)&amp;"-"&amp;PARAMETER!D342&amp;Q337&amp;": "&amp;'DAkkS Transfer'!M337,S337))</f>
        <v>DIN ISO 28540: 2014-05 (F 40)</v>
      </c>
      <c r="U337" s="33" t="str">
        <f>IF(H337="","",MAX(U$9:U336)+1)</f>
        <v/>
      </c>
      <c r="V337" s="32" t="str">
        <f>IF(G337=PARAMETER!Q$9,PARAMETER!B342&amp;" - "&amp;AD$62,"")</f>
        <v/>
      </c>
      <c r="W337" s="32" t="str">
        <f>IF(H337="x",PARAMETER!B342,W336)</f>
        <v>3. Einzelstoffe, Summenparameter, Gruppenparameter</v>
      </c>
      <c r="X337" s="33" t="b">
        <f>ISNUMBER(PARAMETER!K342)</f>
        <v>1</v>
      </c>
    </row>
    <row r="338" spans="1:34" s="26" customFormat="1" ht="15.6" x14ac:dyDescent="0.25">
      <c r="A338" s="77">
        <v>329</v>
      </c>
      <c r="B338" s="34" t="str">
        <f>IF(H338="S",V338,IF(H338="","",IF(PARAMETER!B343='DAkkS Transfer'!W337,"",'DAkkS Transfer'!W338)))</f>
        <v/>
      </c>
      <c r="C338" s="35" t="str">
        <f t="shared" si="28"/>
        <v>DIN EN 16691: 2015-12 (F 50)</v>
      </c>
      <c r="D338" s="29" t="str">
        <f>IF(PARAMETER!F343="","",PARAMETER!F343)</f>
        <v/>
      </c>
      <c r="E338" s="29" t="str">
        <f>IF(PARAMETER!G343="","",PARAMETER!G343)</f>
        <v/>
      </c>
      <c r="F338" s="36" t="str">
        <f>IF(PARAMETER!H343="","",PARAMETER!H343)</f>
        <v/>
      </c>
      <c r="G338" s="28" t="str">
        <f>IF(PARAMETER!I343="","",PARAMETER!I343)</f>
        <v/>
      </c>
      <c r="H338" s="29" t="str">
        <f>IF(PARAMETER!J343="","",PARAMETER!J343)</f>
        <v/>
      </c>
      <c r="M338" s="32" t="str">
        <f>IF(PARAMETER!E343="","",PARAMETER!E343)</f>
        <v>2015-12</v>
      </c>
      <c r="N338" s="32" t="b">
        <f>IF(LEFT(PARAMETER!C343,6)=$AE$51,TRUE,FALSE)</f>
        <v>0</v>
      </c>
      <c r="O338" s="33" t="str">
        <f t="shared" si="30"/>
        <v/>
      </c>
      <c r="P338" s="33" t="str">
        <f t="shared" si="31"/>
        <v/>
      </c>
      <c r="Q338" s="33" t="str">
        <f t="shared" si="29"/>
        <v/>
      </c>
      <c r="R338" s="101"/>
      <c r="S338" s="32" t="str">
        <f>IF(M338="","",PARAMETER!C343&amp;": "&amp;PARAMETER!E343&amp;" ("&amp;PARAMETER!D343&amp;")")</f>
        <v>DIN EN 16691: 2015-12 (F 50)</v>
      </c>
      <c r="T338" s="32" t="str">
        <f>IF(R338&lt;&gt;"",R338,IF(N338,LEFT(PARAMETER!C343,9)&amp;"-"&amp;PARAMETER!D343&amp;Q338&amp;": "&amp;'DAkkS Transfer'!M338,S338))</f>
        <v>DIN EN 16691: 2015-12 (F 50)</v>
      </c>
      <c r="U338" s="33" t="str">
        <f>IF(H338="","",MAX(U$9:U337)+1)</f>
        <v/>
      </c>
      <c r="V338" s="32" t="str">
        <f>IF(G338=PARAMETER!Q$9,PARAMETER!B343&amp;" - "&amp;AD$62,"")</f>
        <v/>
      </c>
      <c r="W338" s="32" t="str">
        <f>IF(H338="x",PARAMETER!B343,W337)</f>
        <v>3. Einzelstoffe, Summenparameter, Gruppenparameter</v>
      </c>
      <c r="X338" s="33" t="b">
        <f>ISNUMBER(PARAMETER!K343)</f>
        <v>0</v>
      </c>
    </row>
    <row r="339" spans="1:34" s="26" customFormat="1" ht="15.75" customHeight="1" x14ac:dyDescent="0.25">
      <c r="A339" s="77">
        <v>330</v>
      </c>
      <c r="B339" s="34" t="str">
        <f>IF(H339="S",V339,IF(H339="","",IF(PARAMETER!B344='DAkkS Transfer'!W338,"",'DAkkS Transfer'!W339)))</f>
        <v/>
      </c>
      <c r="C339" s="35" t="str">
        <f t="shared" si="28"/>
        <v>DIN 38408-G 5: 1990-06</v>
      </c>
      <c r="D339" s="29" t="str">
        <f>IF(PARAMETER!F344="","",PARAMETER!F344)</f>
        <v/>
      </c>
      <c r="E339" s="29" t="str">
        <f>IF(PARAMETER!G344="","",PARAMETER!G344)</f>
        <v/>
      </c>
      <c r="F339" s="36" t="str">
        <f>IF(PARAMETER!H344="","",PARAMETER!H344)</f>
        <v/>
      </c>
      <c r="G339" s="28" t="str">
        <f>IF(PARAMETER!I344="","",PARAMETER!I344)</f>
        <v/>
      </c>
      <c r="H339" s="29" t="str">
        <f>IF(PARAMETER!J344="","",PARAMETER!J344)</f>
        <v/>
      </c>
      <c r="M339" s="32" t="str">
        <f>IF(PARAMETER!E344="","",PARAMETER!E344)</f>
        <v>1990-06</v>
      </c>
      <c r="N339" s="32" t="b">
        <f>IF(LEFT(PARAMETER!C344,6)=$AE$51,TRUE,FALSE)</f>
        <v>1</v>
      </c>
      <c r="O339" s="33">
        <f t="shared" si="30"/>
        <v>18</v>
      </c>
      <c r="P339" s="33">
        <f t="shared" si="31"/>
        <v>12</v>
      </c>
      <c r="Q339" s="33" t="str">
        <f t="shared" si="29"/>
        <v/>
      </c>
      <c r="R339" s="101"/>
      <c r="S339" s="32" t="str">
        <f>IF(M339="","",PARAMETER!C344&amp;": "&amp;PARAMETER!E344&amp;" ("&amp;PARAMETER!D344&amp;")")</f>
        <v>DIN 38408-5: 1990-06 (G 5)</v>
      </c>
      <c r="T339" s="32" t="str">
        <f>IF(R339&lt;&gt;"",R339,IF(N339,LEFT(PARAMETER!C344,9)&amp;"-"&amp;PARAMETER!D344&amp;Q339&amp;": "&amp;'DAkkS Transfer'!M339,S339))</f>
        <v>DIN 38408-G 5: 1990-06</v>
      </c>
      <c r="U339" s="33" t="str">
        <f>IF(H339="","",MAX(U$9:U338)+1)</f>
        <v/>
      </c>
      <c r="V339" s="32" t="str">
        <f>IF(G339=PARAMETER!Q$9,PARAMETER!B344&amp;" - "&amp;AD$62,"")</f>
        <v/>
      </c>
      <c r="W339" s="32" t="str">
        <f>IF(H339="x",PARAMETER!B344,W338)</f>
        <v>3. Einzelstoffe, Summenparameter, Gruppenparameter</v>
      </c>
      <c r="X339" s="33" t="b">
        <f>ISNUMBER(PARAMETER!K344)</f>
        <v>1</v>
      </c>
    </row>
    <row r="340" spans="1:34" s="26" customFormat="1" ht="15.75" customHeight="1" x14ac:dyDescent="0.25">
      <c r="A340" s="77">
        <v>331</v>
      </c>
      <c r="B340" s="34" t="str">
        <f>IF(H340="S",V340,IF(H340="","",IF(PARAMETER!B345='DAkkS Transfer'!W339,"",'DAkkS Transfer'!W340)))</f>
        <v/>
      </c>
      <c r="C340" s="35" t="str">
        <f t="shared" si="28"/>
        <v>DIN EN ISO 7887, Hauptabschnitt 5: 2012-04 (C 1)</v>
      </c>
      <c r="D340" s="29" t="str">
        <f>IF(PARAMETER!F345="","",PARAMETER!F345)</f>
        <v/>
      </c>
      <c r="E340" s="29" t="str">
        <f>IF(PARAMETER!G345="","",PARAMETER!G345)</f>
        <v/>
      </c>
      <c r="F340" s="36" t="str">
        <f>IF(PARAMETER!H345="","",PARAMETER!H345)</f>
        <v/>
      </c>
      <c r="G340" s="28" t="str">
        <f>IF(PARAMETER!I345="","",PARAMETER!I345)</f>
        <v/>
      </c>
      <c r="H340" s="29" t="str">
        <f>IF(PARAMETER!J345="","",PARAMETER!J345)</f>
        <v/>
      </c>
      <c r="M340" s="32" t="str">
        <f>IF(PARAMETER!E345="","",PARAMETER!E345)</f>
        <v>2012-04</v>
      </c>
      <c r="N340" s="32" t="b">
        <f>IF(LEFT(PARAMETER!C345,6)=$AE$51,TRUE,FALSE)</f>
        <v>0</v>
      </c>
      <c r="O340" s="33" t="str">
        <f t="shared" si="30"/>
        <v/>
      </c>
      <c r="P340" s="33" t="str">
        <f t="shared" si="31"/>
        <v/>
      </c>
      <c r="Q340" s="33" t="str">
        <f t="shared" si="29"/>
        <v/>
      </c>
      <c r="R340" s="101"/>
      <c r="S340" s="32" t="str">
        <f>IF(M340="","",PARAMETER!C345&amp;": "&amp;PARAMETER!E345&amp;" ("&amp;PARAMETER!D345&amp;")")</f>
        <v>DIN EN ISO 7887, Hauptabschnitt 5: 2012-04 (C 1)</v>
      </c>
      <c r="T340" s="32" t="str">
        <f>IF(R340&lt;&gt;"",R340,IF(N340,LEFT(PARAMETER!C345,9)&amp;"-"&amp;PARAMETER!D345&amp;Q340&amp;": "&amp;'DAkkS Transfer'!M340,S340))</f>
        <v>DIN EN ISO 7887, Hauptabschnitt 5: 2012-04 (C 1)</v>
      </c>
      <c r="U340" s="33" t="str">
        <f>IF(H340="","",MAX(U$9:U339)+1)</f>
        <v/>
      </c>
      <c r="V340" s="32" t="str">
        <f>IF(G340=PARAMETER!Q$9,PARAMETER!B345&amp;" - "&amp;AD$62,"")</f>
        <v/>
      </c>
      <c r="W340" s="32" t="str">
        <f>IF(H340="x",PARAMETER!B345,W339)</f>
        <v>3. Einzelstoffe, Summenparameter, Gruppenparameter</v>
      </c>
      <c r="X340" s="33" t="b">
        <f>ISNUMBER(PARAMETER!K345)</f>
        <v>1</v>
      </c>
    </row>
    <row r="341" spans="1:34" s="26" customFormat="1" ht="15.75" customHeight="1" x14ac:dyDescent="0.25">
      <c r="A341" s="77">
        <v>332</v>
      </c>
      <c r="B341" s="34" t="str">
        <f>IF(H341="S",V341,IF(H341="","",IF(PARAMETER!B346='DAkkS Transfer'!W340,"",'DAkkS Transfer'!W341)))</f>
        <v/>
      </c>
      <c r="C341" s="35" t="str">
        <f t="shared" si="28"/>
        <v>DEV F33: Blaudruck 2002</v>
      </c>
      <c r="D341" s="29" t="str">
        <f>IF(PARAMETER!F346="","",PARAMETER!F346)</f>
        <v/>
      </c>
      <c r="E341" s="29" t="str">
        <f>IF(PARAMETER!G346="","",PARAMETER!G346)</f>
        <v/>
      </c>
      <c r="F341" s="36" t="str">
        <f>IF(PARAMETER!H346="","",PARAMETER!H346)</f>
        <v/>
      </c>
      <c r="G341" s="28" t="str">
        <f>IF(PARAMETER!I346="","",PARAMETER!I346)</f>
        <v/>
      </c>
      <c r="H341" s="29" t="str">
        <f>IF(PARAMETER!J346="","",PARAMETER!J346)</f>
        <v/>
      </c>
      <c r="M341" s="32" t="str">
        <f>IF(PARAMETER!E346="","",PARAMETER!E346)</f>
        <v>Blaudruck 2002</v>
      </c>
      <c r="N341" s="32" t="b">
        <f>IF(LEFT(PARAMETER!C346,6)=$AE$51,TRUE,FALSE)</f>
        <v>0</v>
      </c>
      <c r="O341" s="33" t="str">
        <f t="shared" si="30"/>
        <v/>
      </c>
      <c r="P341" s="33" t="str">
        <f t="shared" si="31"/>
        <v/>
      </c>
      <c r="Q341" s="33" t="str">
        <f t="shared" si="29"/>
        <v/>
      </c>
      <c r="R341" s="101" t="s">
        <v>579</v>
      </c>
      <c r="S341" s="32" t="str">
        <f>IF(M341="","",PARAMETER!C346&amp;": "&amp;PARAMETER!E346&amp;" ("&amp;PARAMETER!D346&amp;")")</f>
        <v>DEV F33: Blaudruck 2002 (F 33)</v>
      </c>
      <c r="T341" s="32" t="str">
        <f>IF(R341&lt;&gt;"",R341,IF(N341,LEFT(PARAMETER!C346,9)&amp;"-"&amp;PARAMETER!D346&amp;Q341&amp;": "&amp;'DAkkS Transfer'!M341,S341))</f>
        <v>DEV F33: Blaudruck 2002</v>
      </c>
      <c r="U341" s="33" t="str">
        <f>IF(H341="","",MAX(U$9:U340)+1)</f>
        <v/>
      </c>
      <c r="V341" s="32" t="str">
        <f>IF(G341=PARAMETER!Q$9,PARAMETER!B346&amp;" - "&amp;AD$62,"")</f>
        <v/>
      </c>
      <c r="W341" s="32" t="str">
        <f>IF(H341="x",PARAMETER!B346,W340)</f>
        <v>3. Einzelstoffe, Summenparameter, Gruppenparameter</v>
      </c>
      <c r="X341" s="33" t="b">
        <f>ISNUMBER(PARAMETER!K346)</f>
        <v>1</v>
      </c>
    </row>
    <row r="342" spans="1:34" s="26" customFormat="1" ht="15.75" customHeight="1" x14ac:dyDescent="0.25">
      <c r="A342" s="77">
        <v>333</v>
      </c>
      <c r="B342" s="34" t="str">
        <f>IF(H342="S",V342,IF(H342="","",IF(PARAMETER!B347='DAkkS Transfer'!W341,"",'DAkkS Transfer'!W342)))</f>
        <v/>
      </c>
      <c r="C342" s="35" t="str">
        <f t="shared" si="28"/>
        <v>DIN 38407-F 42: 2011-03</v>
      </c>
      <c r="D342" s="29" t="str">
        <f>IF(PARAMETER!F347="","",PARAMETER!F347)</f>
        <v/>
      </c>
      <c r="E342" s="29" t="str">
        <f>IF(PARAMETER!G347="","",PARAMETER!G347)</f>
        <v/>
      </c>
      <c r="F342" s="36" t="str">
        <f>IF(PARAMETER!H347="","",PARAMETER!H347)</f>
        <v/>
      </c>
      <c r="G342" s="28" t="str">
        <f>IF(PARAMETER!I347="","",PARAMETER!I347)</f>
        <v/>
      </c>
      <c r="H342" s="29" t="str">
        <f>IF(PARAMETER!J347="","",PARAMETER!J347)</f>
        <v/>
      </c>
      <c r="M342" s="32" t="str">
        <f>IF(PARAMETER!E347="","",PARAMETER!E347)</f>
        <v>2011-03</v>
      </c>
      <c r="N342" s="32" t="b">
        <f>IF(LEFT(PARAMETER!C347,6)=$AE$51,TRUE,FALSE)</f>
        <v>1</v>
      </c>
      <c r="O342" s="33">
        <f t="shared" si="30"/>
        <v>19</v>
      </c>
      <c r="P342" s="33">
        <f t="shared" si="31"/>
        <v>13</v>
      </c>
      <c r="Q342" s="33" t="str">
        <f t="shared" si="29"/>
        <v/>
      </c>
      <c r="R342" s="101"/>
      <c r="S342" s="32" t="str">
        <f>IF(M342="","",PARAMETER!C347&amp;": "&amp;PARAMETER!E347&amp;" ("&amp;PARAMETER!D347&amp;")")</f>
        <v>DIN 38407-42: 2011-03 (F 42)</v>
      </c>
      <c r="T342" s="32" t="str">
        <f>IF(R342&lt;&gt;"",R342,IF(N342,LEFT(PARAMETER!C347,9)&amp;"-"&amp;PARAMETER!D347&amp;Q342&amp;": "&amp;'DAkkS Transfer'!M342,S342))</f>
        <v>DIN 38407-F 42: 2011-03</v>
      </c>
      <c r="U342" s="33" t="str">
        <f>IF(H342="","",MAX(U$9:U341)+1)</f>
        <v/>
      </c>
      <c r="V342" s="32" t="str">
        <f>IF(G342=PARAMETER!Q$9,PARAMETER!B347&amp;" - "&amp;AD$62,"")</f>
        <v/>
      </c>
      <c r="W342" s="32" t="str">
        <f>IF(H342="x",PARAMETER!B347,W341)</f>
        <v>3. Einzelstoffe, Summenparameter, Gruppenparameter</v>
      </c>
      <c r="X342" s="33" t="b">
        <f>ISNUMBER(PARAMETER!K347)</f>
        <v>1</v>
      </c>
    </row>
    <row r="343" spans="1:34" s="26" customFormat="1" ht="15.75" customHeight="1" x14ac:dyDescent="0.25">
      <c r="A343" s="77">
        <v>334</v>
      </c>
      <c r="B343" s="34" t="str">
        <f>IF(H343="S",V343,IF(H343="","",IF(PARAMETER!B348='DAkkS Transfer'!W342,"",'DAkkS Transfer'!W343)))</f>
        <v/>
      </c>
      <c r="C343" s="35" t="str">
        <f t="shared" si="28"/>
        <v>DIN EN ISO 10523: 2012-04 (C 5)</v>
      </c>
      <c r="D343" s="29" t="str">
        <f>IF(PARAMETER!F348="","",PARAMETER!F348)</f>
        <v/>
      </c>
      <c r="E343" s="29" t="str">
        <f>IF(PARAMETER!G348="","",PARAMETER!G348)</f>
        <v/>
      </c>
      <c r="F343" s="36" t="str">
        <f>IF(PARAMETER!H348="","",PARAMETER!H348)</f>
        <v/>
      </c>
      <c r="G343" s="28" t="str">
        <f>IF(PARAMETER!I348="","",PARAMETER!I348)</f>
        <v/>
      </c>
      <c r="H343" s="29" t="str">
        <f>IF(PARAMETER!J348="","",PARAMETER!J348)</f>
        <v/>
      </c>
      <c r="M343" s="32" t="str">
        <f>IF(PARAMETER!E348="","",PARAMETER!E348)</f>
        <v>2012-04</v>
      </c>
      <c r="N343" s="32" t="b">
        <f>IF(LEFT(PARAMETER!C348,6)=$AE$51,TRUE,FALSE)</f>
        <v>0</v>
      </c>
      <c r="O343" s="33" t="str">
        <f t="shared" si="30"/>
        <v/>
      </c>
      <c r="P343" s="33" t="str">
        <f t="shared" si="31"/>
        <v/>
      </c>
      <c r="Q343" s="33" t="str">
        <f t="shared" si="29"/>
        <v/>
      </c>
      <c r="R343" s="101"/>
      <c r="S343" s="32" t="str">
        <f>IF(M343="","",PARAMETER!C348&amp;": "&amp;PARAMETER!E348&amp;" ("&amp;PARAMETER!D348&amp;")")</f>
        <v>DIN EN ISO 10523: 2012-04 (C 5)</v>
      </c>
      <c r="T343" s="32" t="str">
        <f>IF(R343&lt;&gt;"",R343,IF(N343,LEFT(PARAMETER!C348,9)&amp;"-"&amp;PARAMETER!D348&amp;Q343&amp;": "&amp;'DAkkS Transfer'!M343,S343))</f>
        <v>DIN EN ISO 10523: 2012-04 (C 5)</v>
      </c>
      <c r="U343" s="33" t="str">
        <f>IF(H343="","",MAX(U$9:U342)+1)</f>
        <v/>
      </c>
      <c r="V343" s="32" t="str">
        <f>IF(G343=PARAMETER!Q$9,PARAMETER!B348&amp;" - "&amp;AD$62,"")</f>
        <v/>
      </c>
      <c r="W343" s="32" t="str">
        <f>IF(H343="x",PARAMETER!B348,W342)</f>
        <v>3. Einzelstoffe, Summenparameter, Gruppenparameter</v>
      </c>
      <c r="X343" s="33" t="b">
        <f>ISNUMBER(PARAMETER!K348)</f>
        <v>1</v>
      </c>
    </row>
    <row r="344" spans="1:34" s="26" customFormat="1" ht="15.75" customHeight="1" x14ac:dyDescent="0.25">
      <c r="A344" s="77">
        <v>335</v>
      </c>
      <c r="B344" s="34" t="str">
        <f>IF(H344="S",V344,IF(H344="","",IF(PARAMETER!B349='DAkkS Transfer'!W343,"",'DAkkS Transfer'!W344)))</f>
        <v/>
      </c>
      <c r="C344" s="35" t="str">
        <f t="shared" si="28"/>
        <v>DIN 38404-C 6: 1984-05</v>
      </c>
      <c r="D344" s="29" t="str">
        <f>IF(PARAMETER!F349="","",PARAMETER!F349)</f>
        <v/>
      </c>
      <c r="E344" s="29" t="str">
        <f>IF(PARAMETER!G349="","",PARAMETER!G349)</f>
        <v/>
      </c>
      <c r="F344" s="36" t="str">
        <f>IF(PARAMETER!H349="","",PARAMETER!H349)</f>
        <v/>
      </c>
      <c r="G344" s="28" t="str">
        <f>IF(PARAMETER!I349="","",PARAMETER!I349)</f>
        <v/>
      </c>
      <c r="H344" s="29" t="str">
        <f>IF(PARAMETER!J349="","",PARAMETER!J349)</f>
        <v/>
      </c>
      <c r="M344" s="32" t="str">
        <f>IF(PARAMETER!E349="","",PARAMETER!E349)</f>
        <v>1984-05</v>
      </c>
      <c r="N344" s="32" t="b">
        <f>IF(LEFT(PARAMETER!C349,6)=$AE$51,TRUE,FALSE)</f>
        <v>1</v>
      </c>
      <c r="O344" s="33">
        <f t="shared" si="30"/>
        <v>18</v>
      </c>
      <c r="P344" s="33">
        <f t="shared" si="31"/>
        <v>12</v>
      </c>
      <c r="Q344" s="33" t="str">
        <f t="shared" si="29"/>
        <v/>
      </c>
      <c r="R344" s="101"/>
      <c r="S344" s="32" t="str">
        <f>IF(M344="","",PARAMETER!C349&amp;": "&amp;PARAMETER!E349&amp;" ("&amp;PARAMETER!D349&amp;")")</f>
        <v>DIN 38404-6: 1984-05 (C 6)</v>
      </c>
      <c r="T344" s="32" t="str">
        <f>IF(R344&lt;&gt;"",R344,IF(N344,LEFT(PARAMETER!C349,9)&amp;"-"&amp;PARAMETER!D349&amp;Q344&amp;": "&amp;'DAkkS Transfer'!M344,S344))</f>
        <v>DIN 38404-C 6: 1984-05</v>
      </c>
      <c r="U344" s="33" t="str">
        <f>IF(H344="","",MAX(U$9:U343)+1)</f>
        <v/>
      </c>
      <c r="V344" s="32" t="str">
        <f>IF(G344=PARAMETER!Q$9,PARAMETER!B349&amp;" - "&amp;AD$62,"")</f>
        <v/>
      </c>
      <c r="W344" s="32" t="str">
        <f>IF(H344="x",PARAMETER!B349,W343)</f>
        <v>3. Einzelstoffe, Summenparameter, Gruppenparameter</v>
      </c>
      <c r="X344" s="33" t="b">
        <f>ISNUMBER(PARAMETER!K349)</f>
        <v>1</v>
      </c>
    </row>
    <row r="345" spans="1:34" s="26" customFormat="1" ht="15.75" customHeight="1" x14ac:dyDescent="0.25">
      <c r="A345" s="77">
        <v>336</v>
      </c>
      <c r="B345" s="34" t="str">
        <f>IF(H345="S",V345,IF(H345="","",IF(PARAMETER!B350='DAkkS Transfer'!W344,"",'DAkkS Transfer'!W345)))</f>
        <v/>
      </c>
      <c r="C345" s="35" t="str">
        <f t="shared" si="28"/>
        <v>DIN EN 12673: 1999-05 (F 15)</v>
      </c>
      <c r="D345" s="29" t="str">
        <f>IF(PARAMETER!F350="","",PARAMETER!F350)</f>
        <v/>
      </c>
      <c r="E345" s="29" t="str">
        <f>IF(PARAMETER!G350="","",PARAMETER!G350)</f>
        <v/>
      </c>
      <c r="F345" s="36" t="str">
        <f>IF(PARAMETER!H350="","",PARAMETER!H350)</f>
        <v/>
      </c>
      <c r="G345" s="28" t="str">
        <f>IF(PARAMETER!I350="","",PARAMETER!I350)</f>
        <v/>
      </c>
      <c r="H345" s="29" t="str">
        <f>IF(PARAMETER!J350="","",PARAMETER!J350)</f>
        <v/>
      </c>
      <c r="M345" s="32" t="str">
        <f>IF(PARAMETER!E350="","",PARAMETER!E350)</f>
        <v>1999-05</v>
      </c>
      <c r="N345" s="32" t="b">
        <f>IF(LEFT(PARAMETER!C350,6)=$AE$51,TRUE,FALSE)</f>
        <v>0</v>
      </c>
      <c r="O345" s="33" t="str">
        <f t="shared" si="30"/>
        <v/>
      </c>
      <c r="P345" s="33" t="str">
        <f t="shared" si="31"/>
        <v/>
      </c>
      <c r="Q345" s="33" t="str">
        <f t="shared" si="29"/>
        <v/>
      </c>
      <c r="R345" s="101"/>
      <c r="S345" s="32" t="str">
        <f>IF(M345="","",PARAMETER!C350&amp;": "&amp;PARAMETER!E350&amp;" ("&amp;PARAMETER!D350&amp;")")</f>
        <v>DIN EN 12673: 1999-05 (F 15)</v>
      </c>
      <c r="T345" s="32" t="str">
        <f>IF(R345&lt;&gt;"",R345,IF(N345,LEFT(PARAMETER!C350,9)&amp;"-"&amp;PARAMETER!D350&amp;Q345&amp;": "&amp;'DAkkS Transfer'!M345,S345))</f>
        <v>DIN EN 12673: 1999-05 (F 15)</v>
      </c>
      <c r="U345" s="33" t="str">
        <f>IF(H345="","",MAX(U$9:U344)+1)</f>
        <v/>
      </c>
      <c r="V345" s="32" t="str">
        <f>IF(G345=PARAMETER!Q$9,PARAMETER!B350&amp;" - "&amp;AD$62,"")</f>
        <v/>
      </c>
      <c r="W345" s="32" t="str">
        <f>IF(H345="x",PARAMETER!B350,W344)</f>
        <v>3. Einzelstoffe, Summenparameter, Gruppenparameter</v>
      </c>
      <c r="X345" s="33" t="b">
        <f>ISNUMBER(PARAMETER!K350)</f>
        <v>0</v>
      </c>
    </row>
    <row r="346" spans="1:34" s="40" customFormat="1" ht="15.6" x14ac:dyDescent="0.25">
      <c r="A346" s="77">
        <v>337</v>
      </c>
      <c r="B346" s="34" t="str">
        <f>IF(H346="S",V346,IF(H346="","",IF(PARAMETER!B351='DAkkS Transfer'!W345,"",'DAkkS Transfer'!W346)))</f>
        <v/>
      </c>
      <c r="C346" s="35" t="str">
        <f t="shared" si="28"/>
        <v>DIN 38407-F 27: 2012-10</v>
      </c>
      <c r="D346" s="29" t="str">
        <f>IF(PARAMETER!F351="","",PARAMETER!F351)</f>
        <v/>
      </c>
      <c r="E346" s="29" t="str">
        <f>IF(PARAMETER!G351="","",PARAMETER!G351)</f>
        <v/>
      </c>
      <c r="F346" s="36" t="str">
        <f>IF(PARAMETER!H351="","",PARAMETER!H351)</f>
        <v/>
      </c>
      <c r="G346" s="28" t="str">
        <f>IF(PARAMETER!I351="","",PARAMETER!I351)</f>
        <v/>
      </c>
      <c r="H346" s="29" t="str">
        <f>IF(PARAMETER!J351="","",PARAMETER!J351)</f>
        <v/>
      </c>
      <c r="I346" s="26"/>
      <c r="J346" s="26"/>
      <c r="K346" s="26"/>
      <c r="L346" s="26"/>
      <c r="M346" s="32" t="str">
        <f>IF(PARAMETER!E351="","",PARAMETER!E351)</f>
        <v>2012-10</v>
      </c>
      <c r="N346" s="32" t="b">
        <f>IF(LEFT(PARAMETER!C351,6)=$AE$51,TRUE,FALSE)</f>
        <v>1</v>
      </c>
      <c r="O346" s="33">
        <f t="shared" si="30"/>
        <v>19</v>
      </c>
      <c r="P346" s="33">
        <f t="shared" si="31"/>
        <v>13</v>
      </c>
      <c r="Q346" s="33" t="str">
        <f t="shared" si="29"/>
        <v/>
      </c>
      <c r="R346" s="101"/>
      <c r="S346" s="32" t="str">
        <f>IF(M346="","",PARAMETER!C351&amp;": "&amp;PARAMETER!E351&amp;" ("&amp;PARAMETER!D351&amp;")")</f>
        <v>DIN 38407-27: 2012-10 (F 27)</v>
      </c>
      <c r="T346" s="32" t="str">
        <f>IF(R346&lt;&gt;"",R346,IF(N346,LEFT(PARAMETER!C351,9)&amp;"-"&amp;PARAMETER!D351&amp;Q346&amp;": "&amp;'DAkkS Transfer'!M346,S346))</f>
        <v>DIN 38407-F 27: 2012-10</v>
      </c>
      <c r="U346" s="33" t="str">
        <f>IF(H346="","",MAX(U$9:U345)+1)</f>
        <v/>
      </c>
      <c r="V346" s="32" t="str">
        <f>IF(G346=PARAMETER!Q$9,PARAMETER!B351&amp;" - "&amp;AD$62,"")</f>
        <v/>
      </c>
      <c r="W346" s="32" t="str">
        <f>IF(H346="x",PARAMETER!B351,W345)</f>
        <v>3. Einzelstoffe, Summenparameter, Gruppenparameter</v>
      </c>
      <c r="X346" s="33" t="b">
        <f>ISNUMBER(PARAMETER!K351)</f>
        <v>0</v>
      </c>
      <c r="AD346" s="26"/>
      <c r="AE346" s="26"/>
      <c r="AF346" s="26"/>
      <c r="AG346" s="26"/>
      <c r="AH346" s="26"/>
    </row>
    <row r="347" spans="1:34" s="40" customFormat="1" ht="15.6" x14ac:dyDescent="0.25">
      <c r="A347" s="77">
        <v>338</v>
      </c>
      <c r="B347" s="34" t="str">
        <f>IF(H347="S",V347,IF(H347="","",IF(PARAMETER!B352='DAkkS Transfer'!W346,"",'DAkkS Transfer'!W347)))</f>
        <v/>
      </c>
      <c r="C347" s="35" t="str">
        <f t="shared" si="28"/>
        <v>DIN EN 1484: 2019-04 (H 3)</v>
      </c>
      <c r="D347" s="29" t="str">
        <f>IF(PARAMETER!F352="","",PARAMETER!F352)</f>
        <v/>
      </c>
      <c r="E347" s="29" t="str">
        <f>IF(PARAMETER!G352="","",PARAMETER!G352)</f>
        <v/>
      </c>
      <c r="F347" s="36" t="str">
        <f>IF(PARAMETER!H352="","",PARAMETER!H352)</f>
        <v/>
      </c>
      <c r="G347" s="28" t="str">
        <f>IF(PARAMETER!I352="","",PARAMETER!I352)</f>
        <v/>
      </c>
      <c r="H347" s="29" t="str">
        <f>IF(PARAMETER!J352="","",PARAMETER!J352)</f>
        <v/>
      </c>
      <c r="I347" s="26"/>
      <c r="J347" s="26"/>
      <c r="K347" s="26"/>
      <c r="L347" s="26"/>
      <c r="M347" s="32" t="str">
        <f>IF(PARAMETER!E352="","",PARAMETER!E352)</f>
        <v>2019-04</v>
      </c>
      <c r="N347" s="32" t="b">
        <f>IF(LEFT(PARAMETER!C352,6)=$AE$51,TRUE,FALSE)</f>
        <v>0</v>
      </c>
      <c r="O347" s="33" t="str">
        <f t="shared" si="30"/>
        <v/>
      </c>
      <c r="P347" s="33" t="str">
        <f t="shared" si="31"/>
        <v/>
      </c>
      <c r="Q347" s="33" t="str">
        <f t="shared" si="29"/>
        <v/>
      </c>
      <c r="R347" s="101"/>
      <c r="S347" s="32" t="str">
        <f>IF(M347="","",PARAMETER!C352&amp;": "&amp;PARAMETER!E352&amp;" ("&amp;PARAMETER!D352&amp;")")</f>
        <v>DIN EN 1484: 2019-04 (H 3)</v>
      </c>
      <c r="T347" s="32" t="str">
        <f>IF(R347&lt;&gt;"",R347,IF(N347,LEFT(PARAMETER!C352,9)&amp;"-"&amp;PARAMETER!D352&amp;Q347&amp;": "&amp;'DAkkS Transfer'!M347,S347))</f>
        <v>DIN EN 1484: 2019-04 (H 3)</v>
      </c>
      <c r="U347" s="33" t="str">
        <f>IF(H347="","",MAX(U$9:U346)+1)</f>
        <v/>
      </c>
      <c r="V347" s="32" t="str">
        <f>IF(G347=PARAMETER!Q$9,PARAMETER!B352&amp;" - "&amp;AD$62,"")</f>
        <v/>
      </c>
      <c r="W347" s="32" t="str">
        <f>IF(H347="x",PARAMETER!B352,W346)</f>
        <v>3. Einzelstoffe, Summenparameter, Gruppenparameter</v>
      </c>
      <c r="X347" s="33" t="b">
        <f>ISNUMBER(PARAMETER!K352)</f>
        <v>0</v>
      </c>
      <c r="AD347" s="26"/>
      <c r="AE347" s="26"/>
      <c r="AF347" s="26"/>
      <c r="AG347" s="26"/>
      <c r="AH347" s="26"/>
    </row>
    <row r="348" spans="1:34" s="40" customFormat="1" ht="15.6" customHeight="1" x14ac:dyDescent="0.25">
      <c r="A348" s="77">
        <v>339</v>
      </c>
      <c r="B348" s="34" t="str">
        <f>IF(H348="S",V348,IF(H348="","",IF(PARAMETER!B353='DAkkS Transfer'!W347,"",'DAkkS Transfer'!W348)))</f>
        <v/>
      </c>
      <c r="C348" s="35" t="str">
        <f t="shared" si="28"/>
        <v>DIN EN ISO 20236: 2023-04 (H 62)</v>
      </c>
      <c r="D348" s="29" t="str">
        <f>IF(PARAMETER!F353="","",PARAMETER!F353)</f>
        <v/>
      </c>
      <c r="E348" s="29" t="str">
        <f>IF(PARAMETER!G353="","",PARAMETER!G353)</f>
        <v/>
      </c>
      <c r="F348" s="36" t="str">
        <f>IF(PARAMETER!H353="","",PARAMETER!H353)</f>
        <v/>
      </c>
      <c r="G348" s="28" t="str">
        <f>IF(PARAMETER!I353="","",PARAMETER!I353)</f>
        <v/>
      </c>
      <c r="H348" s="29" t="str">
        <f>IF(PARAMETER!J353="","",PARAMETER!J353)</f>
        <v/>
      </c>
      <c r="I348" s="26"/>
      <c r="J348" s="26"/>
      <c r="K348" s="26"/>
      <c r="L348" s="26"/>
      <c r="M348" s="32" t="str">
        <f>IF(PARAMETER!E353="","",PARAMETER!E353)</f>
        <v>2023-04</v>
      </c>
      <c r="N348" s="32" t="b">
        <f>IF(LEFT(PARAMETER!C353,6)=$AE$51,TRUE,FALSE)</f>
        <v>0</v>
      </c>
      <c r="O348" s="33" t="str">
        <f t="shared" si="30"/>
        <v/>
      </c>
      <c r="P348" s="33" t="str">
        <f t="shared" si="31"/>
        <v/>
      </c>
      <c r="Q348" s="33" t="str">
        <f t="shared" si="29"/>
        <v/>
      </c>
      <c r="R348" s="101"/>
      <c r="S348" s="32" t="str">
        <f>IF(M348="","",PARAMETER!C353&amp;": "&amp;PARAMETER!E353&amp;" ("&amp;PARAMETER!D353&amp;")")</f>
        <v>DIN EN ISO 20236: 2023-04 (H 62)</v>
      </c>
      <c r="T348" s="32" t="str">
        <f>IF(R348&lt;&gt;"",R348,IF(N348,LEFT(PARAMETER!C353,9)&amp;"-"&amp;PARAMETER!D353&amp;Q348&amp;": "&amp;'DAkkS Transfer'!M348,S348))</f>
        <v>DIN EN ISO 20236: 2023-04 (H 62)</v>
      </c>
      <c r="U348" s="33" t="str">
        <f>IF(H348="","",MAX(U$9:U347)+1)</f>
        <v/>
      </c>
      <c r="V348" s="32" t="str">
        <f>IF(G348=PARAMETER!Q$9,PARAMETER!B353&amp;" - "&amp;AD$62,"")</f>
        <v/>
      </c>
      <c r="W348" s="32" t="str">
        <f>IF(H348="x",PARAMETER!B353,W347)</f>
        <v>3. Einzelstoffe, Summenparameter, Gruppenparameter</v>
      </c>
      <c r="X348" s="33" t="b">
        <f>ISNUMBER(PARAMETER!K353)</f>
        <v>0</v>
      </c>
      <c r="AD348" s="26"/>
      <c r="AE348" s="26"/>
      <c r="AF348" s="26"/>
      <c r="AG348" s="26"/>
      <c r="AH348" s="26"/>
    </row>
    <row r="349" spans="1:34" s="40" customFormat="1" ht="15.6" customHeight="1" x14ac:dyDescent="0.25">
      <c r="A349" s="77">
        <v>340</v>
      </c>
      <c r="B349" s="34" t="str">
        <f>IF(H349="S",V349,IF(H349="","",IF(PARAMETER!B354='DAkkS Transfer'!W348,"",'DAkkS Transfer'!W349)))</f>
        <v/>
      </c>
      <c r="C349" s="35" t="str">
        <f t="shared" si="28"/>
        <v>DIN EN ISO 15680: 2004-04 (F 19)</v>
      </c>
      <c r="D349" s="29" t="str">
        <f>IF(PARAMETER!F354="","",PARAMETER!F354)</f>
        <v/>
      </c>
      <c r="E349" s="29" t="str">
        <f>IF(PARAMETER!G354="","",PARAMETER!G354)</f>
        <v/>
      </c>
      <c r="F349" s="36" t="str">
        <f>IF(PARAMETER!H354="","",PARAMETER!H354)</f>
        <v/>
      </c>
      <c r="G349" s="28" t="str">
        <f>IF(PARAMETER!I354="","",PARAMETER!I354)</f>
        <v/>
      </c>
      <c r="H349" s="29" t="str">
        <f>IF(PARAMETER!J354="","",PARAMETER!J354)</f>
        <v/>
      </c>
      <c r="I349" s="26"/>
      <c r="J349" s="26"/>
      <c r="K349" s="26"/>
      <c r="L349" s="26"/>
      <c r="M349" s="32" t="str">
        <f>IF(PARAMETER!E354="","",PARAMETER!E354)</f>
        <v>2004-04</v>
      </c>
      <c r="N349" s="32" t="b">
        <f>IF(LEFT(PARAMETER!C354,6)=$AE$51,TRUE,FALSE)</f>
        <v>0</v>
      </c>
      <c r="O349" s="33" t="str">
        <f t="shared" si="30"/>
        <v/>
      </c>
      <c r="P349" s="33" t="str">
        <f t="shared" si="31"/>
        <v/>
      </c>
      <c r="Q349" s="33" t="str">
        <f t="shared" si="29"/>
        <v/>
      </c>
      <c r="R349" s="101"/>
      <c r="S349" s="32" t="str">
        <f>IF(M349="","",PARAMETER!C354&amp;": "&amp;PARAMETER!E354&amp;" ("&amp;PARAMETER!D354&amp;")")</f>
        <v>DIN EN ISO 15680: 2004-04 (F 19)</v>
      </c>
      <c r="T349" s="32" t="str">
        <f>IF(R349&lt;&gt;"",R349,IF(N349,LEFT(PARAMETER!C354,9)&amp;"-"&amp;PARAMETER!D354&amp;Q349&amp;": "&amp;'DAkkS Transfer'!M349,S349))</f>
        <v>DIN EN ISO 15680: 2004-04 (F 19)</v>
      </c>
      <c r="U349" s="33" t="str">
        <f>IF(H349="","",MAX(U$9:U348)+1)</f>
        <v/>
      </c>
      <c r="V349" s="32" t="str">
        <f>IF(G349=PARAMETER!Q$9,PARAMETER!B354&amp;" - "&amp;AD$62,"")</f>
        <v/>
      </c>
      <c r="W349" s="32" t="str">
        <f>IF(H349="x",PARAMETER!B354,W348)</f>
        <v>3. Einzelstoffe, Summenparameter, Gruppenparameter</v>
      </c>
      <c r="X349" s="33" t="b">
        <f>ISNUMBER(PARAMETER!K354)</f>
        <v>0</v>
      </c>
      <c r="AD349" s="26"/>
      <c r="AE349" s="26"/>
      <c r="AF349" s="26"/>
      <c r="AG349" s="26"/>
      <c r="AH349" s="26"/>
    </row>
    <row r="350" spans="1:34" s="40" customFormat="1" ht="15.6" customHeight="1" x14ac:dyDescent="0.25">
      <c r="A350" s="77">
        <v>341</v>
      </c>
      <c r="B350" s="34" t="str">
        <f>IF(H350="S",V350,IF(H350="","",IF(PARAMETER!B355='DAkkS Transfer'!W349,"",'DAkkS Transfer'!W350)))</f>
        <v/>
      </c>
      <c r="C350" s="35" t="str">
        <f t="shared" si="28"/>
        <v>DIN EN ISO 20595: 2023-08</v>
      </c>
      <c r="D350" s="29" t="str">
        <f>IF(PARAMETER!F355="","",PARAMETER!F355)</f>
        <v/>
      </c>
      <c r="E350" s="29" t="str">
        <f>IF(PARAMETER!G355="","",PARAMETER!G355)</f>
        <v/>
      </c>
      <c r="F350" s="36" t="str">
        <f>IF(PARAMETER!H355="","",PARAMETER!H355)</f>
        <v/>
      </c>
      <c r="G350" s="28" t="str">
        <f>IF(PARAMETER!I355="","",PARAMETER!I355)</f>
        <v/>
      </c>
      <c r="H350" s="29" t="str">
        <f>IF(PARAMETER!J355="","",PARAMETER!J355)</f>
        <v/>
      </c>
      <c r="I350" s="26"/>
      <c r="J350" s="26"/>
      <c r="K350" s="26"/>
      <c r="L350" s="26"/>
      <c r="M350" s="32" t="str">
        <f>IF(PARAMETER!E355="","",PARAMETER!E355)</f>
        <v>2023-08</v>
      </c>
      <c r="N350" s="32" t="b">
        <f>IF(LEFT(PARAMETER!C355,6)=$AE$51,TRUE,FALSE)</f>
        <v>0</v>
      </c>
      <c r="O350" s="33" t="str">
        <f t="shared" si="30"/>
        <v/>
      </c>
      <c r="P350" s="33" t="str">
        <f t="shared" si="31"/>
        <v/>
      </c>
      <c r="Q350" s="33" t="str">
        <f t="shared" si="29"/>
        <v/>
      </c>
      <c r="R350" s="101" t="s">
        <v>576</v>
      </c>
      <c r="S350" s="32" t="str">
        <f>IF(M350="","",PARAMETER!C355&amp;": "&amp;PARAMETER!E355&amp;" ("&amp;PARAMETER!D355&amp;")")</f>
        <v>DIN EN ISO 20595: 2023-08 (-)</v>
      </c>
      <c r="T350" s="32" t="str">
        <f>IF(R350&lt;&gt;"",R350,IF(N350,LEFT(PARAMETER!C355,9)&amp;"-"&amp;PARAMETER!D355&amp;Q350&amp;": "&amp;'DAkkS Transfer'!M350,S350))</f>
        <v>DIN EN ISO 20595: 2023-08</v>
      </c>
      <c r="U350" s="33" t="str">
        <f>IF(H350="","",MAX(U$9:U349)+1)</f>
        <v/>
      </c>
      <c r="V350" s="32" t="str">
        <f>IF(G350=PARAMETER!Q$9,PARAMETER!B355&amp;" - "&amp;AD$62,"")</f>
        <v/>
      </c>
      <c r="W350" s="32" t="str">
        <f>IF(H350="x",PARAMETER!B355,W349)</f>
        <v>3. Einzelstoffe, Summenparameter, Gruppenparameter</v>
      </c>
      <c r="X350" s="33" t="b">
        <f>ISNUMBER(PARAMETER!K355)</f>
        <v>0</v>
      </c>
      <c r="AD350" s="26"/>
      <c r="AE350" s="26"/>
      <c r="AF350" s="26"/>
      <c r="AG350" s="26"/>
    </row>
    <row r="351" spans="1:34" s="40" customFormat="1" ht="15.6" customHeight="1" x14ac:dyDescent="0.25">
      <c r="A351" s="77">
        <v>342</v>
      </c>
      <c r="B351" s="34" t="str">
        <f>IF(H351="S",V351,IF(H351="","",IF(PARAMETER!B356='DAkkS Transfer'!W350,"",'DAkkS Transfer'!W351)))</f>
        <v/>
      </c>
      <c r="C351" s="35" t="str">
        <f t="shared" si="28"/>
        <v>DIN EN ISO 6468: 1997-02 (F 1)</v>
      </c>
      <c r="D351" s="29" t="str">
        <f>IF(PARAMETER!F356="","",PARAMETER!F356)</f>
        <v/>
      </c>
      <c r="E351" s="29" t="str">
        <f>IF(PARAMETER!G356="","",PARAMETER!G356)</f>
        <v/>
      </c>
      <c r="F351" s="36" t="str">
        <f>IF(PARAMETER!H356="","",PARAMETER!H356)</f>
        <v/>
      </c>
      <c r="G351" s="28" t="str">
        <f>IF(PARAMETER!I356="","",PARAMETER!I356)</f>
        <v/>
      </c>
      <c r="H351" s="29" t="str">
        <f>IF(PARAMETER!J356="","",PARAMETER!J356)</f>
        <v/>
      </c>
      <c r="I351" s="26"/>
      <c r="J351" s="26"/>
      <c r="K351" s="26"/>
      <c r="L351" s="26"/>
      <c r="M351" s="32" t="str">
        <f>IF(PARAMETER!E356="","",PARAMETER!E356)</f>
        <v>1997-02</v>
      </c>
      <c r="N351" s="32" t="b">
        <f>IF(LEFT(PARAMETER!C356,6)=$AE$51,TRUE,FALSE)</f>
        <v>0</v>
      </c>
      <c r="O351" s="33" t="str">
        <f t="shared" si="30"/>
        <v/>
      </c>
      <c r="P351" s="33" t="str">
        <f t="shared" si="31"/>
        <v/>
      </c>
      <c r="Q351" s="33" t="str">
        <f t="shared" si="29"/>
        <v/>
      </c>
      <c r="R351" s="101"/>
      <c r="S351" s="32" t="str">
        <f>IF(M351="","",PARAMETER!C356&amp;": "&amp;PARAMETER!E356&amp;" ("&amp;PARAMETER!D356&amp;")")</f>
        <v>DIN EN ISO 6468: 1997-02 (F 1)</v>
      </c>
      <c r="T351" s="32" t="str">
        <f>IF(R351&lt;&gt;"",R351,IF(N351,LEFT(PARAMETER!C356,9)&amp;"-"&amp;PARAMETER!D356&amp;Q351&amp;": "&amp;'DAkkS Transfer'!M351,S351))</f>
        <v>DIN EN ISO 6468: 1997-02 (F 1)</v>
      </c>
      <c r="U351" s="33" t="str">
        <f>IF(H351="","",MAX(U$9:U350)+1)</f>
        <v/>
      </c>
      <c r="V351" s="32" t="str">
        <f>IF(G351=PARAMETER!Q$9,PARAMETER!B356&amp;" - "&amp;AD$62,"")</f>
        <v/>
      </c>
      <c r="W351" s="32" t="str">
        <f>IF(H351="x",PARAMETER!B356,W350)</f>
        <v>3. Einzelstoffe, Summenparameter, Gruppenparameter</v>
      </c>
      <c r="X351" s="33" t="b">
        <f>ISNUMBER(PARAMETER!K356)</f>
        <v>0</v>
      </c>
      <c r="AD351" s="26"/>
      <c r="AE351" s="26"/>
      <c r="AF351" s="26"/>
      <c r="AG351" s="26"/>
    </row>
    <row r="352" spans="1:34" s="40" customFormat="1" ht="15.6" customHeight="1" x14ac:dyDescent="0.25">
      <c r="A352" s="77">
        <v>343</v>
      </c>
      <c r="B352" s="34" t="str">
        <f>IF(H352="S",V352,IF(H352="","",IF(PARAMETER!B357='DAkkS Transfer'!W351,"",'DAkkS Transfer'!W352)))</f>
        <v/>
      </c>
      <c r="C352" s="35" t="str">
        <f t="shared" si="28"/>
        <v>DIN 38407-F 37: 2013-11</v>
      </c>
      <c r="D352" s="29" t="str">
        <f>IF(PARAMETER!F357="","",PARAMETER!F357)</f>
        <v/>
      </c>
      <c r="E352" s="29" t="str">
        <f>IF(PARAMETER!G357="","",PARAMETER!G357)</f>
        <v/>
      </c>
      <c r="F352" s="36" t="str">
        <f>IF(PARAMETER!H357="","",PARAMETER!H357)</f>
        <v/>
      </c>
      <c r="G352" s="28" t="str">
        <f>IF(PARAMETER!I357="","",PARAMETER!I357)</f>
        <v/>
      </c>
      <c r="H352" s="29" t="str">
        <f>IF(PARAMETER!J357="","",PARAMETER!J357)</f>
        <v/>
      </c>
      <c r="I352" s="26"/>
      <c r="J352" s="26"/>
      <c r="K352" s="26"/>
      <c r="L352" s="26"/>
      <c r="M352" s="32" t="str">
        <f>IF(PARAMETER!E357="","",PARAMETER!E357)</f>
        <v>2013-11</v>
      </c>
      <c r="N352" s="32" t="b">
        <f>IF(LEFT(PARAMETER!C357,6)=$AE$51,TRUE,FALSE)</f>
        <v>1</v>
      </c>
      <c r="O352" s="33">
        <f t="shared" si="30"/>
        <v>19</v>
      </c>
      <c r="P352" s="33">
        <f t="shared" si="31"/>
        <v>13</v>
      </c>
      <c r="Q352" s="33" t="str">
        <f t="shared" si="29"/>
        <v/>
      </c>
      <c r="R352" s="101"/>
      <c r="S352" s="32" t="str">
        <f>IF(M352="","",PARAMETER!C357&amp;": "&amp;PARAMETER!E357&amp;" ("&amp;PARAMETER!D357&amp;")")</f>
        <v>DIN 38407-37: 2013-11 (F 37)</v>
      </c>
      <c r="T352" s="32" t="str">
        <f>IF(R352&lt;&gt;"",R352,IF(N352,LEFT(PARAMETER!C357,9)&amp;"-"&amp;PARAMETER!D357&amp;Q352&amp;": "&amp;'DAkkS Transfer'!M352,S352))</f>
        <v>DIN 38407-F 37: 2013-11</v>
      </c>
      <c r="U352" s="33" t="str">
        <f>IF(H352="","",MAX(U$9:U351)+1)</f>
        <v/>
      </c>
      <c r="V352" s="32" t="str">
        <f>IF(G352=PARAMETER!Q$9,PARAMETER!B357&amp;" - "&amp;AD$62,"")</f>
        <v/>
      </c>
      <c r="W352" s="32" t="str">
        <f>IF(H352="x",PARAMETER!B357,W351)</f>
        <v>3. Einzelstoffe, Summenparameter, Gruppenparameter</v>
      </c>
      <c r="X352" s="33" t="b">
        <f>ISNUMBER(PARAMETER!K357)</f>
        <v>0</v>
      </c>
      <c r="AD352" s="26"/>
      <c r="AE352" s="26"/>
      <c r="AF352" s="26"/>
      <c r="AG352" s="26"/>
    </row>
    <row r="353" spans="1:34" s="40" customFormat="1" ht="15.6" customHeight="1" x14ac:dyDescent="0.25">
      <c r="A353" s="77">
        <v>344</v>
      </c>
      <c r="B353" s="34" t="str">
        <f>IF(H353="S",V353,IF(H353="","",IF(PARAMETER!B358='DAkkS Transfer'!W352,"",'DAkkS Transfer'!W353)))</f>
        <v/>
      </c>
      <c r="C353" s="35" t="str">
        <f t="shared" si="28"/>
        <v>DIN EN ISO 6468: 1997-02 (F 1)</v>
      </c>
      <c r="D353" s="29" t="str">
        <f>IF(PARAMETER!F358="","",PARAMETER!F358)</f>
        <v/>
      </c>
      <c r="E353" s="29" t="str">
        <f>IF(PARAMETER!G358="","",PARAMETER!G358)</f>
        <v/>
      </c>
      <c r="F353" s="36" t="str">
        <f>IF(PARAMETER!H358="","",PARAMETER!H358)</f>
        <v/>
      </c>
      <c r="G353" s="28" t="str">
        <f>IF(PARAMETER!I358="","",PARAMETER!I358)</f>
        <v/>
      </c>
      <c r="H353" s="29" t="str">
        <f>IF(PARAMETER!J358="","",PARAMETER!J358)</f>
        <v/>
      </c>
      <c r="I353" s="26"/>
      <c r="J353" s="26"/>
      <c r="K353" s="26"/>
      <c r="L353" s="26"/>
      <c r="M353" s="32" t="str">
        <f>IF(PARAMETER!E358="","",PARAMETER!E358)</f>
        <v>1997-02</v>
      </c>
      <c r="N353" s="32" t="b">
        <f>IF(LEFT(PARAMETER!C358,6)=$AE$51,TRUE,FALSE)</f>
        <v>0</v>
      </c>
      <c r="O353" s="33" t="str">
        <f t="shared" si="30"/>
        <v/>
      </c>
      <c r="P353" s="33" t="str">
        <f t="shared" si="31"/>
        <v/>
      </c>
      <c r="Q353" s="33" t="str">
        <f t="shared" si="29"/>
        <v/>
      </c>
      <c r="R353" s="101"/>
      <c r="S353" s="32" t="str">
        <f>IF(M353="","",PARAMETER!C358&amp;": "&amp;PARAMETER!E358&amp;" ("&amp;PARAMETER!D358&amp;")")</f>
        <v>DIN EN ISO 6468: 1997-02 (F 1)</v>
      </c>
      <c r="T353" s="32" t="str">
        <f>IF(R353&lt;&gt;"",R353,IF(N353,LEFT(PARAMETER!C358,9)&amp;"-"&amp;PARAMETER!D358&amp;Q353&amp;": "&amp;'DAkkS Transfer'!M353,S353))</f>
        <v>DIN EN ISO 6468: 1997-02 (F 1)</v>
      </c>
      <c r="U353" s="33" t="str">
        <f>IF(H353="","",MAX(U$9:U352)+1)</f>
        <v/>
      </c>
      <c r="V353" s="32" t="str">
        <f>IF(G353=PARAMETER!Q$9,PARAMETER!B358&amp;" - "&amp;AD$62,"")</f>
        <v/>
      </c>
      <c r="W353" s="32" t="str">
        <f>IF(H353="x",PARAMETER!B358,W352)</f>
        <v>3. Einzelstoffe, Summenparameter, Gruppenparameter</v>
      </c>
      <c r="X353" s="33" t="b">
        <f>ISNUMBER(PARAMETER!K358)</f>
        <v>0</v>
      </c>
      <c r="AD353" s="26"/>
      <c r="AE353" s="26"/>
      <c r="AF353" s="26"/>
      <c r="AG353" s="26"/>
    </row>
    <row r="354" spans="1:34" ht="15.6" customHeight="1" x14ac:dyDescent="0.25">
      <c r="A354" s="77">
        <v>345</v>
      </c>
      <c r="B354" s="34" t="str">
        <f>IF(H354="S",V354,IF(H354="","",IF(PARAMETER!B359='DAkkS Transfer'!W353,"",'DAkkS Transfer'!W354)))</f>
        <v/>
      </c>
      <c r="C354" s="35" t="str">
        <f t="shared" si="28"/>
        <v>DIN 38407-F 37: 2013-11</v>
      </c>
      <c r="D354" s="29" t="str">
        <f>IF(PARAMETER!F359="","",PARAMETER!F359)</f>
        <v/>
      </c>
      <c r="E354" s="29" t="str">
        <f>IF(PARAMETER!G359="","",PARAMETER!G359)</f>
        <v/>
      </c>
      <c r="F354" s="36" t="str">
        <f>IF(PARAMETER!H359="","",PARAMETER!H359)</f>
        <v/>
      </c>
      <c r="G354" s="28" t="str">
        <f>IF(PARAMETER!I359="","",PARAMETER!I359)</f>
        <v/>
      </c>
      <c r="H354" s="29" t="str">
        <f>IF(PARAMETER!J359="","",PARAMETER!J359)</f>
        <v/>
      </c>
      <c r="I354" s="26"/>
      <c r="J354" s="26"/>
      <c r="K354" s="26"/>
      <c r="L354" s="26"/>
      <c r="M354" s="32" t="str">
        <f>IF(PARAMETER!E359="","",PARAMETER!E359)</f>
        <v>2013-11</v>
      </c>
      <c r="N354" s="32" t="b">
        <f>IF(LEFT(PARAMETER!C359,6)=$AE$51,TRUE,FALSE)</f>
        <v>1</v>
      </c>
      <c r="O354" s="33">
        <f t="shared" si="30"/>
        <v>19</v>
      </c>
      <c r="P354" s="33">
        <f t="shared" si="31"/>
        <v>13</v>
      </c>
      <c r="Q354" s="33" t="str">
        <f t="shared" si="29"/>
        <v/>
      </c>
      <c r="R354" s="101"/>
      <c r="S354" s="32" t="str">
        <f>IF(M354="","",PARAMETER!C359&amp;": "&amp;PARAMETER!E359&amp;" ("&amp;PARAMETER!D359&amp;")")</f>
        <v>DIN 38407-37: 2013-11 (F 37)</v>
      </c>
      <c r="T354" s="32" t="str">
        <f>IF(R354&lt;&gt;"",R354,IF(N354,LEFT(PARAMETER!C359,9)&amp;"-"&amp;PARAMETER!D359&amp;Q354&amp;": "&amp;'DAkkS Transfer'!M354,S354))</f>
        <v>DIN 38407-F 37: 2013-11</v>
      </c>
      <c r="U354" s="33" t="str">
        <f>IF(H354="","",MAX(U$9:U353)+1)</f>
        <v/>
      </c>
      <c r="V354" s="32" t="str">
        <f>IF(G354=PARAMETER!Q$9,PARAMETER!B359&amp;" - "&amp;AD$62,"")</f>
        <v/>
      </c>
      <c r="W354" s="32" t="str">
        <f>IF(H354="x",PARAMETER!B359,W353)</f>
        <v>3. Einzelstoffe, Summenparameter, Gruppenparameter</v>
      </c>
      <c r="X354" s="33" t="b">
        <f>ISNUMBER(PARAMETER!K359)</f>
        <v>0</v>
      </c>
      <c r="AD354" s="26"/>
      <c r="AE354" s="26"/>
      <c r="AF354" s="26"/>
      <c r="AG354" s="26"/>
      <c r="AH354" s="40"/>
    </row>
    <row r="355" spans="1:34" ht="15.6" customHeight="1" x14ac:dyDescent="0.25">
      <c r="A355" s="77">
        <v>346</v>
      </c>
      <c r="B355" s="34" t="str">
        <f>IF(H355="S",V355,IF(H355="","",IF(PARAMETER!B360='DAkkS Transfer'!W354,"",'DAkkS Transfer'!W355)))</f>
        <v/>
      </c>
      <c r="C355" s="35" t="str">
        <f t="shared" si="28"/>
        <v>DIN EN 16693: 2015-12 (F 51)</v>
      </c>
      <c r="D355" s="29" t="str">
        <f>IF(PARAMETER!F360="","",PARAMETER!F360)</f>
        <v/>
      </c>
      <c r="E355" s="29" t="str">
        <f>IF(PARAMETER!G360="","",PARAMETER!G360)</f>
        <v/>
      </c>
      <c r="F355" s="36" t="str">
        <f>IF(PARAMETER!H360="","",PARAMETER!H360)</f>
        <v/>
      </c>
      <c r="G355" s="28" t="str">
        <f>IF(PARAMETER!I360="","",PARAMETER!I360)</f>
        <v/>
      </c>
      <c r="H355" s="29" t="str">
        <f>IF(PARAMETER!J360="","",PARAMETER!J360)</f>
        <v/>
      </c>
      <c r="M355" s="32" t="str">
        <f>IF(PARAMETER!E360="","",PARAMETER!E360)</f>
        <v>2015-12</v>
      </c>
      <c r="N355" s="32" t="b">
        <f>IF(LEFT(PARAMETER!C360,6)=$AE$51,TRUE,FALSE)</f>
        <v>0</v>
      </c>
      <c r="O355" s="33" t="str">
        <f t="shared" si="30"/>
        <v/>
      </c>
      <c r="P355" s="33" t="str">
        <f t="shared" si="31"/>
        <v/>
      </c>
      <c r="Q355" s="33" t="str">
        <f t="shared" si="29"/>
        <v/>
      </c>
      <c r="R355" s="101"/>
      <c r="S355" s="32" t="str">
        <f>IF(M355="","",PARAMETER!C360&amp;": "&amp;PARAMETER!E360&amp;" ("&amp;PARAMETER!D360&amp;")")</f>
        <v>DIN EN 16693: 2015-12 (F 51)</v>
      </c>
      <c r="T355" s="32" t="str">
        <f>IF(R355&lt;&gt;"",R355,IF(N355,LEFT(PARAMETER!C360,9)&amp;"-"&amp;PARAMETER!D360&amp;Q355&amp;": "&amp;'DAkkS Transfer'!M355,S355))</f>
        <v>DIN EN 16693: 2015-12 (F 51)</v>
      </c>
      <c r="U355" s="33" t="str">
        <f>IF(H355="","",MAX(U$9:U354)+1)</f>
        <v/>
      </c>
      <c r="V355" s="32" t="str">
        <f>IF(G355=PARAMETER!Q$9,PARAMETER!B360&amp;" - "&amp;AD$62,"")</f>
        <v/>
      </c>
      <c r="W355" s="32" t="str">
        <f>IF(H355="x",PARAMETER!B360,W354)</f>
        <v>3. Einzelstoffe, Summenparameter, Gruppenparameter</v>
      </c>
      <c r="X355" s="33" t="b">
        <f>ISNUMBER(PARAMETER!K360)</f>
        <v>0</v>
      </c>
      <c r="AD355" s="26"/>
      <c r="AE355" s="26"/>
      <c r="AF355" s="26"/>
      <c r="AG355" s="26"/>
      <c r="AH355" s="40"/>
    </row>
    <row r="356" spans="1:34" ht="15.6" customHeight="1" x14ac:dyDescent="0.25">
      <c r="A356" s="77">
        <v>347</v>
      </c>
      <c r="B356" s="34" t="str">
        <f>IF(H356="S",V356,IF(H356="","",IF(PARAMETER!B361='DAkkS Transfer'!W355,"",'DAkkS Transfer'!W356)))</f>
        <v/>
      </c>
      <c r="C356" s="35" t="str">
        <f t="shared" si="28"/>
        <v>DIN EN ISO 10301: 1997-08 (F 4)</v>
      </c>
      <c r="D356" s="29" t="str">
        <f>IF(PARAMETER!F361="","",PARAMETER!F361)</f>
        <v/>
      </c>
      <c r="E356" s="29" t="str">
        <f>IF(PARAMETER!G361="","",PARAMETER!G361)</f>
        <v/>
      </c>
      <c r="F356" s="36" t="str">
        <f>IF(PARAMETER!H361="","",PARAMETER!H361)</f>
        <v/>
      </c>
      <c r="G356" s="28" t="str">
        <f>IF(PARAMETER!I361="","",PARAMETER!I361)</f>
        <v/>
      </c>
      <c r="H356" s="29" t="str">
        <f>IF(PARAMETER!J361="","",PARAMETER!J361)</f>
        <v/>
      </c>
      <c r="M356" s="32" t="str">
        <f>IF(PARAMETER!E361="","",PARAMETER!E361)</f>
        <v>1997-08</v>
      </c>
      <c r="N356" s="32" t="b">
        <f>IF(LEFT(PARAMETER!C361,6)=$AE$51,TRUE,FALSE)</f>
        <v>0</v>
      </c>
      <c r="O356" s="33" t="str">
        <f t="shared" si="30"/>
        <v/>
      </c>
      <c r="P356" s="33" t="str">
        <f t="shared" si="31"/>
        <v/>
      </c>
      <c r="Q356" s="33" t="str">
        <f t="shared" si="29"/>
        <v/>
      </c>
      <c r="R356" s="101"/>
      <c r="S356" s="32" t="str">
        <f>IF(M356="","",PARAMETER!C361&amp;": "&amp;PARAMETER!E361&amp;" ("&amp;PARAMETER!D361&amp;")")</f>
        <v>DIN EN ISO 10301: 1997-08 (F 4)</v>
      </c>
      <c r="T356" s="32" t="str">
        <f>IF(R356&lt;&gt;"",R356,IF(N356,LEFT(PARAMETER!C361,9)&amp;"-"&amp;PARAMETER!D361&amp;Q356&amp;": "&amp;'DAkkS Transfer'!M356,S356))</f>
        <v>DIN EN ISO 10301: 1997-08 (F 4)</v>
      </c>
      <c r="U356" s="33" t="str">
        <f>IF(H356="","",MAX(U$9:U355)+1)</f>
        <v/>
      </c>
      <c r="V356" s="32" t="str">
        <f>IF(G356=PARAMETER!Q$9,PARAMETER!B361&amp;" - "&amp;AD$62,"")</f>
        <v/>
      </c>
      <c r="W356" s="32" t="str">
        <f>IF(H356="x",PARAMETER!B361,W355)</f>
        <v>3. Einzelstoffe, Summenparameter, Gruppenparameter</v>
      </c>
      <c r="X356" s="33" t="b">
        <f>ISNUMBER(PARAMETER!K361)</f>
        <v>0</v>
      </c>
      <c r="AD356" s="26"/>
      <c r="AE356" s="26"/>
      <c r="AF356" s="26"/>
      <c r="AG356" s="26"/>
      <c r="AH356" s="40"/>
    </row>
    <row r="357" spans="1:34" ht="15.6" customHeight="1" x14ac:dyDescent="0.25">
      <c r="A357" s="77">
        <v>348</v>
      </c>
      <c r="B357" s="34" t="str">
        <f>IF(H357="S",V357,IF(H357="","",IF(PARAMETER!B362='DAkkS Transfer'!W356,"",'DAkkS Transfer'!W357)))</f>
        <v/>
      </c>
      <c r="C357" s="35" t="str">
        <f t="shared" si="28"/>
        <v>DIN EN ISO 15680: 2004-04 (F 19)</v>
      </c>
      <c r="D357" s="29" t="str">
        <f>IF(PARAMETER!F362="","",PARAMETER!F362)</f>
        <v/>
      </c>
      <c r="E357" s="29" t="str">
        <f>IF(PARAMETER!G362="","",PARAMETER!G362)</f>
        <v/>
      </c>
      <c r="F357" s="36" t="str">
        <f>IF(PARAMETER!H362="","",PARAMETER!H362)</f>
        <v/>
      </c>
      <c r="G357" s="28" t="str">
        <f>IF(PARAMETER!I362="","",PARAMETER!I362)</f>
        <v/>
      </c>
      <c r="H357" s="29" t="str">
        <f>IF(PARAMETER!J362="","",PARAMETER!J362)</f>
        <v/>
      </c>
      <c r="M357" s="32" t="str">
        <f>IF(PARAMETER!E362="","",PARAMETER!E362)</f>
        <v>2004-04</v>
      </c>
      <c r="N357" s="32" t="b">
        <f>IF(LEFT(PARAMETER!C362,6)=$AE$51,TRUE,FALSE)</f>
        <v>0</v>
      </c>
      <c r="O357" s="33" t="str">
        <f t="shared" si="30"/>
        <v/>
      </c>
      <c r="P357" s="33" t="str">
        <f t="shared" si="31"/>
        <v/>
      </c>
      <c r="Q357" s="33" t="str">
        <f t="shared" si="29"/>
        <v/>
      </c>
      <c r="R357" s="101"/>
      <c r="S357" s="32" t="str">
        <f>IF(M357="","",PARAMETER!C362&amp;": "&amp;PARAMETER!E362&amp;" ("&amp;PARAMETER!D362&amp;")")</f>
        <v>DIN EN ISO 15680: 2004-04 (F 19)</v>
      </c>
      <c r="T357" s="32" t="str">
        <f>IF(R357&lt;&gt;"",R357,IF(N357,LEFT(PARAMETER!C362,9)&amp;"-"&amp;PARAMETER!D362&amp;Q357&amp;": "&amp;'DAkkS Transfer'!M357,S357))</f>
        <v>DIN EN ISO 15680: 2004-04 (F 19)</v>
      </c>
      <c r="U357" s="33" t="str">
        <f>IF(H357="","",MAX(U$9:U356)+1)</f>
        <v/>
      </c>
      <c r="V357" s="32" t="str">
        <f>IF(G357=PARAMETER!Q$9,PARAMETER!B362&amp;" - "&amp;AD$62,"")</f>
        <v/>
      </c>
      <c r="W357" s="32" t="str">
        <f>IF(H357="x",PARAMETER!B362,W356)</f>
        <v>3. Einzelstoffe, Summenparameter, Gruppenparameter</v>
      </c>
      <c r="X357" s="33" t="b">
        <f>ISNUMBER(PARAMETER!K362)</f>
        <v>0</v>
      </c>
      <c r="AD357" s="26"/>
      <c r="AE357" s="26"/>
      <c r="AF357" s="26"/>
      <c r="AG357" s="26"/>
      <c r="AH357" s="40"/>
    </row>
    <row r="358" spans="1:34" ht="15.6" customHeight="1" x14ac:dyDescent="0.25">
      <c r="A358" s="77">
        <v>349</v>
      </c>
      <c r="B358" s="34" t="str">
        <f>IF(H358="S",V358,IF(H358="","",IF(PARAMETER!B363='DAkkS Transfer'!W357,"",'DAkkS Transfer'!W358)))</f>
        <v/>
      </c>
      <c r="C358" s="35" t="str">
        <f t="shared" si="28"/>
        <v>DIN EN ISO 20595: 2023-08</v>
      </c>
      <c r="D358" s="29" t="str">
        <f>IF(PARAMETER!F363="","",PARAMETER!F363)</f>
        <v/>
      </c>
      <c r="E358" s="29" t="str">
        <f>IF(PARAMETER!G363="","",PARAMETER!G363)</f>
        <v/>
      </c>
      <c r="F358" s="36" t="str">
        <f>IF(PARAMETER!H363="","",PARAMETER!H363)</f>
        <v/>
      </c>
      <c r="G358" s="28" t="str">
        <f>IF(PARAMETER!I363="","",PARAMETER!I363)</f>
        <v/>
      </c>
      <c r="H358" s="29" t="str">
        <f>IF(PARAMETER!J363="","",PARAMETER!J363)</f>
        <v/>
      </c>
      <c r="M358" s="32" t="str">
        <f>IF(PARAMETER!E363="","",PARAMETER!E363)</f>
        <v>2016-10</v>
      </c>
      <c r="N358" s="32" t="b">
        <f>IF(LEFT(PARAMETER!C363,6)=$AE$51,TRUE,FALSE)</f>
        <v>0</v>
      </c>
      <c r="O358" s="33" t="str">
        <f t="shared" si="30"/>
        <v/>
      </c>
      <c r="P358" s="33" t="str">
        <f t="shared" si="31"/>
        <v/>
      </c>
      <c r="Q358" s="33" t="str">
        <f t="shared" si="29"/>
        <v/>
      </c>
      <c r="R358" s="101" t="s">
        <v>576</v>
      </c>
      <c r="S358" s="32" t="str">
        <f>IF(M358="","",PARAMETER!C363&amp;": "&amp;PARAMETER!E363&amp;" ("&amp;PARAMETER!D363&amp;")")</f>
        <v>DIN EN ISO 17943: 2016-10 (F 41)</v>
      </c>
      <c r="T358" s="32" t="str">
        <f>IF(R358&lt;&gt;"",R358,IF(N358,LEFT(PARAMETER!C363,9)&amp;"-"&amp;PARAMETER!D363&amp;Q358&amp;": "&amp;'DAkkS Transfer'!M358,S358))</f>
        <v>DIN EN ISO 20595: 2023-08</v>
      </c>
      <c r="U358" s="33" t="str">
        <f>IF(H358="","",MAX(U$9:U357)+1)</f>
        <v/>
      </c>
      <c r="V358" s="32" t="str">
        <f>IF(G358=PARAMETER!Q$9,PARAMETER!B363&amp;" - "&amp;AD$62,"")</f>
        <v/>
      </c>
      <c r="W358" s="32" t="str">
        <f>IF(H358="x",PARAMETER!B363,W357)</f>
        <v>3. Einzelstoffe, Summenparameter, Gruppenparameter</v>
      </c>
      <c r="X358" s="33" t="b">
        <f>ISNUMBER(PARAMETER!K363)</f>
        <v>0</v>
      </c>
      <c r="AD358" s="40"/>
      <c r="AE358" s="40"/>
      <c r="AF358" s="40"/>
      <c r="AG358" s="40"/>
    </row>
    <row r="359" spans="1:34" ht="15.6" customHeight="1" x14ac:dyDescent="0.25">
      <c r="A359" s="77">
        <v>350</v>
      </c>
      <c r="B359" s="34" t="str">
        <f>IF(H359="S",V359,IF(H359="","",IF(PARAMETER!B364='DAkkS Transfer'!W358,"",'DAkkS Transfer'!W359)))</f>
        <v/>
      </c>
      <c r="C359" s="35" t="str">
        <f t="shared" si="28"/>
        <v>DIN EN ISO 20595: 2023-08 (-)</v>
      </c>
      <c r="D359" s="29" t="str">
        <f>IF(PARAMETER!F364="","",PARAMETER!F364)</f>
        <v/>
      </c>
      <c r="E359" s="29" t="str">
        <f>IF(PARAMETER!G364="","",PARAMETER!G364)</f>
        <v/>
      </c>
      <c r="F359" s="36" t="str">
        <f>IF(PARAMETER!H364="","",PARAMETER!H364)</f>
        <v/>
      </c>
      <c r="G359" s="28" t="str">
        <f>IF(PARAMETER!I364="","",PARAMETER!I364)</f>
        <v/>
      </c>
      <c r="H359" s="29" t="str">
        <f>IF(PARAMETER!J364="","",PARAMETER!J364)</f>
        <v/>
      </c>
      <c r="M359" s="32" t="str">
        <f>IF(PARAMETER!E364="","",PARAMETER!E364)</f>
        <v>2023-08</v>
      </c>
      <c r="N359" s="32" t="b">
        <f>IF(LEFT(PARAMETER!C364,6)=$AE$51,TRUE,FALSE)</f>
        <v>0</v>
      </c>
      <c r="O359" s="33" t="str">
        <f t="shared" si="30"/>
        <v/>
      </c>
      <c r="P359" s="33" t="str">
        <f t="shared" si="31"/>
        <v/>
      </c>
      <c r="Q359" s="33" t="str">
        <f t="shared" si="29"/>
        <v/>
      </c>
      <c r="R359" s="101"/>
      <c r="S359" s="32" t="str">
        <f>IF(M359="","",PARAMETER!C364&amp;": "&amp;PARAMETER!E364&amp;" ("&amp;PARAMETER!D364&amp;")")</f>
        <v>DIN EN ISO 20595: 2023-08 (-)</v>
      </c>
      <c r="T359" s="32" t="str">
        <f>IF(R359&lt;&gt;"",R359,IF(N359,LEFT(PARAMETER!C364,9)&amp;"-"&amp;PARAMETER!D364&amp;Q359&amp;": "&amp;'DAkkS Transfer'!M359,S359))</f>
        <v>DIN EN ISO 20595: 2023-08 (-)</v>
      </c>
      <c r="U359" s="33" t="str">
        <f>IF(H359="","",MAX(U$9:U358)+1)</f>
        <v/>
      </c>
      <c r="V359" s="32" t="str">
        <f>IF(G359=PARAMETER!Q$9,PARAMETER!B364&amp;" - "&amp;AD$62,"")</f>
        <v/>
      </c>
      <c r="W359" s="32" t="str">
        <f>IF(H359="x",PARAMETER!B364,W358)</f>
        <v>3. Einzelstoffe, Summenparameter, Gruppenparameter</v>
      </c>
      <c r="X359" s="33" t="b">
        <f>ISNUMBER(PARAMETER!K364)</f>
        <v>0</v>
      </c>
      <c r="AD359" s="40"/>
      <c r="AE359" s="40"/>
      <c r="AF359" s="40"/>
      <c r="AG359" s="40"/>
    </row>
    <row r="360" spans="1:34" ht="15.6" customHeight="1" x14ac:dyDescent="0.25">
      <c r="A360" s="77">
        <v>351</v>
      </c>
      <c r="B360" s="34" t="str">
        <f>IF(H360="S",V360,IF(H360="","",IF(PARAMETER!B365='DAkkS Transfer'!W359,"",'DAkkS Transfer'!W360)))</f>
        <v/>
      </c>
      <c r="C360" s="35" t="str">
        <f t="shared" si="28"/>
        <v>DIN EN ISO 6468: 1997-02 (F 1)</v>
      </c>
      <c r="D360" s="29" t="str">
        <f>IF(PARAMETER!F365="","",PARAMETER!F365)</f>
        <v/>
      </c>
      <c r="E360" s="29" t="str">
        <f>IF(PARAMETER!G365="","",PARAMETER!G365)</f>
        <v/>
      </c>
      <c r="F360" s="36" t="str">
        <f>IF(PARAMETER!H365="","",PARAMETER!H365)</f>
        <v/>
      </c>
      <c r="G360" s="28" t="str">
        <f>IF(PARAMETER!I365="","",PARAMETER!I365)</f>
        <v/>
      </c>
      <c r="H360" s="29" t="str">
        <f>IF(PARAMETER!J365="","",PARAMETER!J365)</f>
        <v/>
      </c>
      <c r="M360" s="32" t="str">
        <f>IF(PARAMETER!E365="","",PARAMETER!E365)</f>
        <v>1997-02</v>
      </c>
      <c r="N360" s="32" t="b">
        <f>IF(LEFT(PARAMETER!C365,6)=$AE$51,TRUE,FALSE)</f>
        <v>0</v>
      </c>
      <c r="O360" s="33" t="str">
        <f t="shared" si="30"/>
        <v/>
      </c>
      <c r="P360" s="33" t="str">
        <f t="shared" si="31"/>
        <v/>
      </c>
      <c r="Q360" s="33" t="str">
        <f t="shared" si="29"/>
        <v/>
      </c>
      <c r="R360" s="101"/>
      <c r="S360" s="32" t="str">
        <f>IF(M360="","",PARAMETER!C365&amp;": "&amp;PARAMETER!E365&amp;" ("&amp;PARAMETER!D365&amp;")")</f>
        <v>DIN EN ISO 6468: 1997-02 (F 1)</v>
      </c>
      <c r="T360" s="32" t="str">
        <f>IF(R360&lt;&gt;"",R360,IF(N360,LEFT(PARAMETER!C365,9)&amp;"-"&amp;PARAMETER!D365&amp;Q360&amp;": "&amp;'DAkkS Transfer'!M360,S360))</f>
        <v>DIN EN ISO 6468: 1997-02 (F 1)</v>
      </c>
      <c r="U360" s="33" t="str">
        <f>IF(H360="","",MAX(U$9:U359)+1)</f>
        <v/>
      </c>
      <c r="V360" s="32" t="str">
        <f>IF(G360=PARAMETER!Q$9,PARAMETER!B365&amp;" - "&amp;AD$62,"")</f>
        <v/>
      </c>
      <c r="W360" s="32" t="str">
        <f>IF(H360="x",PARAMETER!B365,W359)</f>
        <v>3. Einzelstoffe, Summenparameter, Gruppenparameter</v>
      </c>
      <c r="X360" s="33" t="b">
        <f>ISNUMBER(PARAMETER!K365)</f>
        <v>0</v>
      </c>
      <c r="AD360" s="40"/>
      <c r="AE360" s="40"/>
      <c r="AF360" s="40"/>
      <c r="AG360" s="40"/>
    </row>
    <row r="361" spans="1:34" ht="15.6" customHeight="1" x14ac:dyDescent="0.25">
      <c r="A361" s="77">
        <v>352</v>
      </c>
      <c r="B361" s="34" t="str">
        <f>IF(H361="S",V361,IF(H361="","",IF(PARAMETER!B366='DAkkS Transfer'!W360,"",'DAkkS Transfer'!W361)))</f>
        <v/>
      </c>
      <c r="C361" s="35" t="str">
        <f t="shared" si="28"/>
        <v>DIN 38407-F 37: 2013-11</v>
      </c>
      <c r="D361" s="29" t="str">
        <f>IF(PARAMETER!F366="","",PARAMETER!F366)</f>
        <v/>
      </c>
      <c r="E361" s="29" t="str">
        <f>IF(PARAMETER!G366="","",PARAMETER!G366)</f>
        <v/>
      </c>
      <c r="F361" s="36" t="str">
        <f>IF(PARAMETER!H366="","",PARAMETER!H366)</f>
        <v/>
      </c>
      <c r="G361" s="28" t="str">
        <f>IF(PARAMETER!I366="","",PARAMETER!I366)</f>
        <v/>
      </c>
      <c r="H361" s="29" t="str">
        <f>IF(PARAMETER!J366="","",PARAMETER!J366)</f>
        <v/>
      </c>
      <c r="M361" s="32" t="str">
        <f>IF(PARAMETER!E366="","",PARAMETER!E366)</f>
        <v>2013-11</v>
      </c>
      <c r="N361" s="32" t="b">
        <f>IF(LEFT(PARAMETER!C366,6)=$AE$51,TRUE,FALSE)</f>
        <v>1</v>
      </c>
      <c r="O361" s="33">
        <f t="shared" si="30"/>
        <v>19</v>
      </c>
      <c r="P361" s="33">
        <f t="shared" si="31"/>
        <v>13</v>
      </c>
      <c r="Q361" s="33" t="str">
        <f t="shared" si="29"/>
        <v/>
      </c>
      <c r="R361" s="101"/>
      <c r="S361" s="32" t="str">
        <f>IF(M361="","",PARAMETER!C366&amp;": "&amp;PARAMETER!E366&amp;" ("&amp;PARAMETER!D366&amp;")")</f>
        <v>DIN 38407-37: 2013-11 (F 37)</v>
      </c>
      <c r="T361" s="32" t="str">
        <f>IF(R361&lt;&gt;"",R361,IF(N361,LEFT(PARAMETER!C366,9)&amp;"-"&amp;PARAMETER!D366&amp;Q361&amp;": "&amp;'DAkkS Transfer'!M361,S361))</f>
        <v>DIN 38407-F 37: 2013-11</v>
      </c>
      <c r="U361" s="33" t="str">
        <f>IF(H361="","",MAX(U$9:U360)+1)</f>
        <v/>
      </c>
      <c r="V361" s="32" t="str">
        <f>IF(G361=PARAMETER!Q$9,PARAMETER!B366&amp;" - "&amp;AD$62,"")</f>
        <v/>
      </c>
      <c r="W361" s="32" t="str">
        <f>IF(H361="x",PARAMETER!B366,W360)</f>
        <v>3. Einzelstoffe, Summenparameter, Gruppenparameter</v>
      </c>
      <c r="X361" s="33" t="b">
        <f>ISNUMBER(PARAMETER!K366)</f>
        <v>0</v>
      </c>
      <c r="AD361" s="40"/>
      <c r="AE361" s="40"/>
      <c r="AF361" s="40"/>
      <c r="AG361" s="40"/>
    </row>
    <row r="362" spans="1:34" ht="15.6" customHeight="1" x14ac:dyDescent="0.25">
      <c r="A362" s="77">
        <v>353</v>
      </c>
      <c r="B362" s="34" t="str">
        <f>IF(H362="S",V362,IF(H362="","",IF(PARAMETER!B367='DAkkS Transfer'!W361,"",'DAkkS Transfer'!W362)))</f>
        <v/>
      </c>
      <c r="C362" s="35" t="str">
        <f t="shared" si="28"/>
        <v>DIN EN 16693: 2015-12 (F 51)</v>
      </c>
      <c r="D362" s="29" t="str">
        <f>IF(PARAMETER!F367="","",PARAMETER!F367)</f>
        <v/>
      </c>
      <c r="E362" s="29" t="str">
        <f>IF(PARAMETER!G367="","",PARAMETER!G367)</f>
        <v/>
      </c>
      <c r="F362" s="36" t="str">
        <f>IF(PARAMETER!H367="","",PARAMETER!H367)</f>
        <v/>
      </c>
      <c r="G362" s="28" t="str">
        <f>IF(PARAMETER!I367="","",PARAMETER!I367)</f>
        <v/>
      </c>
      <c r="H362" s="29" t="str">
        <f>IF(PARAMETER!J367="","",PARAMETER!J367)</f>
        <v/>
      </c>
      <c r="M362" s="32" t="str">
        <f>IF(PARAMETER!E367="","",PARAMETER!E367)</f>
        <v>2015-12</v>
      </c>
      <c r="N362" s="32" t="b">
        <f>IF(LEFT(PARAMETER!C367,6)=$AE$51,TRUE,FALSE)</f>
        <v>0</v>
      </c>
      <c r="O362" s="33" t="str">
        <f t="shared" si="30"/>
        <v/>
      </c>
      <c r="P362" s="33" t="str">
        <f t="shared" si="31"/>
        <v/>
      </c>
      <c r="Q362" s="33" t="str">
        <f t="shared" si="29"/>
        <v/>
      </c>
      <c r="R362" s="101"/>
      <c r="S362" s="32" t="str">
        <f>IF(M362="","",PARAMETER!C367&amp;": "&amp;PARAMETER!E367&amp;" ("&amp;PARAMETER!D367&amp;")")</f>
        <v>DIN EN 16693: 2015-12 (F 51)</v>
      </c>
      <c r="T362" s="32" t="str">
        <f>IF(R362&lt;&gt;"",R362,IF(N362,LEFT(PARAMETER!C367,9)&amp;"-"&amp;PARAMETER!D367&amp;Q362&amp;": "&amp;'DAkkS Transfer'!M362,S362))</f>
        <v>DIN EN 16693: 2015-12 (F 51)</v>
      </c>
      <c r="U362" s="33" t="str">
        <f>IF(H362="","",MAX(U$9:U361)+1)</f>
        <v/>
      </c>
      <c r="V362" s="32" t="str">
        <f>IF(G362=PARAMETER!Q$9,PARAMETER!B367&amp;" - "&amp;AD$62,"")</f>
        <v/>
      </c>
      <c r="W362" s="32" t="str">
        <f>IF(H362="x",PARAMETER!B367,W361)</f>
        <v>3. Einzelstoffe, Summenparameter, Gruppenparameter</v>
      </c>
      <c r="X362" s="33" t="b">
        <f>ISNUMBER(PARAMETER!K367)</f>
        <v>0</v>
      </c>
      <c r="AD362" s="40"/>
      <c r="AE362" s="40"/>
      <c r="AF362" s="40"/>
      <c r="AG362" s="40"/>
    </row>
    <row r="363" spans="1:34" ht="15.6" customHeight="1" x14ac:dyDescent="0.25">
      <c r="A363" s="77">
        <v>354</v>
      </c>
      <c r="B363" s="34" t="str">
        <f>IF(H363="S",V363,IF(H363="","",IF(PARAMETER!B368='DAkkS Transfer'!W362,"",'DAkkS Transfer'!W363)))</f>
        <v/>
      </c>
      <c r="C363" s="35" t="str">
        <f t="shared" si="28"/>
        <v>DIN EN ISO 10695: 2000-11 (F 6)</v>
      </c>
      <c r="D363" s="29" t="str">
        <f>IF(PARAMETER!F368="","",PARAMETER!F368)</f>
        <v/>
      </c>
      <c r="E363" s="29" t="str">
        <f>IF(PARAMETER!G368="","",PARAMETER!G368)</f>
        <v/>
      </c>
      <c r="F363" s="36" t="str">
        <f>IF(PARAMETER!H368="","",PARAMETER!H368)</f>
        <v/>
      </c>
      <c r="G363" s="28" t="str">
        <f>IF(PARAMETER!I368="","",PARAMETER!I368)</f>
        <v/>
      </c>
      <c r="H363" s="29" t="str">
        <f>IF(PARAMETER!J368="","",PARAMETER!J368)</f>
        <v/>
      </c>
      <c r="M363" s="32" t="str">
        <f>IF(PARAMETER!E368="","",PARAMETER!E368)</f>
        <v>2000-11</v>
      </c>
      <c r="N363" s="32" t="b">
        <f>IF(LEFT(PARAMETER!C368,6)=$AE$51,TRUE,FALSE)</f>
        <v>0</v>
      </c>
      <c r="O363" s="33" t="str">
        <f t="shared" si="30"/>
        <v/>
      </c>
      <c r="P363" s="33" t="str">
        <f t="shared" si="31"/>
        <v/>
      </c>
      <c r="Q363" s="33" t="str">
        <f t="shared" si="29"/>
        <v/>
      </c>
      <c r="R363" s="101"/>
      <c r="S363" s="32" t="str">
        <f>IF(M363="","",PARAMETER!C368&amp;": "&amp;PARAMETER!E368&amp;" ("&amp;PARAMETER!D368&amp;")")</f>
        <v>DIN EN ISO 10695: 2000-11 (F 6)</v>
      </c>
      <c r="T363" s="32" t="str">
        <f>IF(R363&lt;&gt;"",R363,IF(N363,LEFT(PARAMETER!C368,9)&amp;"-"&amp;PARAMETER!D368&amp;Q363&amp;": "&amp;'DAkkS Transfer'!M363,S363))</f>
        <v>DIN EN ISO 10695: 2000-11 (F 6)</v>
      </c>
      <c r="U363" s="33" t="str">
        <f>IF(H363="","",MAX(U$9:U362)+1)</f>
        <v/>
      </c>
      <c r="V363" s="32" t="str">
        <f>IF(G363=PARAMETER!Q$9,PARAMETER!B368&amp;" - "&amp;AD$62,"")</f>
        <v/>
      </c>
      <c r="W363" s="32" t="str">
        <f>IF(H363="x",PARAMETER!B368,W362)</f>
        <v>3. Einzelstoffe, Summenparameter, Gruppenparameter</v>
      </c>
      <c r="X363" s="33" t="b">
        <f>ISNUMBER(PARAMETER!K368)</f>
        <v>0</v>
      </c>
      <c r="AD363" s="40"/>
      <c r="AE363" s="40"/>
      <c r="AF363" s="40"/>
      <c r="AG363" s="40"/>
    </row>
    <row r="364" spans="1:34" ht="15.6" customHeight="1" x14ac:dyDescent="0.25">
      <c r="A364" s="77">
        <v>355</v>
      </c>
      <c r="B364" s="34" t="str">
        <f>IF(H364="S",V364,IF(H364="","",IF(PARAMETER!B369='DAkkS Transfer'!W363,"",'DAkkS Transfer'!W364)))</f>
        <v/>
      </c>
      <c r="C364" s="35" t="str">
        <f t="shared" si="28"/>
        <v>DIN EN 12918: 1999-11 (F 24)</v>
      </c>
      <c r="D364" s="29" t="str">
        <f>IF(PARAMETER!F369="","",PARAMETER!F369)</f>
        <v/>
      </c>
      <c r="E364" s="29" t="str">
        <f>IF(PARAMETER!G369="","",PARAMETER!G369)</f>
        <v/>
      </c>
      <c r="F364" s="36" t="str">
        <f>IF(PARAMETER!H369="","",PARAMETER!H369)</f>
        <v/>
      </c>
      <c r="G364" s="28" t="str">
        <f>IF(PARAMETER!I369="","",PARAMETER!I369)</f>
        <v/>
      </c>
      <c r="H364" s="29" t="str">
        <f>IF(PARAMETER!J369="","",PARAMETER!J369)</f>
        <v/>
      </c>
      <c r="M364" s="32" t="str">
        <f>IF(PARAMETER!E369="","",PARAMETER!E369)</f>
        <v>1999-11</v>
      </c>
      <c r="N364" s="32" t="b">
        <f>IF(LEFT(PARAMETER!C369,6)=$AE$51,TRUE,FALSE)</f>
        <v>0</v>
      </c>
      <c r="O364" s="33" t="str">
        <f t="shared" si="30"/>
        <v/>
      </c>
      <c r="P364" s="33" t="str">
        <f t="shared" si="31"/>
        <v/>
      </c>
      <c r="Q364" s="33" t="str">
        <f t="shared" si="29"/>
        <v/>
      </c>
      <c r="R364" s="101"/>
      <c r="S364" s="32" t="str">
        <f>IF(M364="","",PARAMETER!C369&amp;": "&amp;PARAMETER!E369&amp;" ("&amp;PARAMETER!D369&amp;")")</f>
        <v>DIN EN 12918: 1999-11 (F 24)</v>
      </c>
      <c r="T364" s="32" t="str">
        <f>IF(R364&lt;&gt;"",R364,IF(N364,LEFT(PARAMETER!C369,9)&amp;"-"&amp;PARAMETER!D369&amp;Q364&amp;": "&amp;'DAkkS Transfer'!M364,S364))</f>
        <v>DIN EN 12918: 1999-11 (F 24)</v>
      </c>
      <c r="U364" s="33" t="str">
        <f>IF(H364="","",MAX(U$9:U363)+1)</f>
        <v/>
      </c>
      <c r="V364" s="32" t="str">
        <f>IF(G364=PARAMETER!Q$9,PARAMETER!B369&amp;" - "&amp;AD$62,"")</f>
        <v/>
      </c>
      <c r="W364" s="32" t="str">
        <f>IF(H364="x",PARAMETER!B369,W363)</f>
        <v>3. Einzelstoffe, Summenparameter, Gruppenparameter</v>
      </c>
      <c r="X364" s="33" t="b">
        <f>ISNUMBER(PARAMETER!K369)</f>
        <v>0</v>
      </c>
      <c r="AD364" s="40"/>
      <c r="AE364" s="40"/>
      <c r="AF364" s="40"/>
      <c r="AG364" s="40"/>
    </row>
    <row r="365" spans="1:34" ht="15.6" customHeight="1" x14ac:dyDescent="0.25">
      <c r="A365" s="77">
        <v>356</v>
      </c>
      <c r="B365" s="34" t="str">
        <f>IF(H365="S",V365,IF(H365="","",IF(PARAMETER!B370='DAkkS Transfer'!W364,"",'DAkkS Transfer'!W365)))</f>
        <v/>
      </c>
      <c r="C365" s="35" t="str">
        <f t="shared" si="28"/>
        <v>DIN EN ISO 11369: 1997-11 (F 12)</v>
      </c>
      <c r="D365" s="29" t="str">
        <f>IF(PARAMETER!F370="","",PARAMETER!F370)</f>
        <v/>
      </c>
      <c r="E365" s="29" t="str">
        <f>IF(PARAMETER!G370="","",PARAMETER!G370)</f>
        <v/>
      </c>
      <c r="F365" s="36" t="str">
        <f>IF(PARAMETER!H370="","",PARAMETER!H370)</f>
        <v/>
      </c>
      <c r="G365" s="28" t="str">
        <f>IF(PARAMETER!I370="","",PARAMETER!I370)</f>
        <v/>
      </c>
      <c r="H365" s="29" t="str">
        <f>IF(PARAMETER!J370="","",PARAMETER!J370)</f>
        <v/>
      </c>
      <c r="M365" s="32" t="str">
        <f>IF(PARAMETER!E370="","",PARAMETER!E370)</f>
        <v>1997-11</v>
      </c>
      <c r="N365" s="32" t="b">
        <f>IF(LEFT(PARAMETER!C370,6)=$AE$51,TRUE,FALSE)</f>
        <v>0</v>
      </c>
      <c r="O365" s="33" t="str">
        <f t="shared" si="30"/>
        <v/>
      </c>
      <c r="P365" s="33" t="str">
        <f t="shared" si="31"/>
        <v/>
      </c>
      <c r="Q365" s="33" t="str">
        <f t="shared" si="29"/>
        <v/>
      </c>
      <c r="R365" s="101"/>
      <c r="S365" s="32" t="str">
        <f>IF(M365="","",PARAMETER!C370&amp;": "&amp;PARAMETER!E370&amp;" ("&amp;PARAMETER!D370&amp;")")</f>
        <v>DIN EN ISO 11369: 1997-11 (F 12)</v>
      </c>
      <c r="T365" s="32" t="str">
        <f>IF(R365&lt;&gt;"",R365,IF(N365,LEFT(PARAMETER!C370,9)&amp;"-"&amp;PARAMETER!D370&amp;Q365&amp;": "&amp;'DAkkS Transfer'!M365,S365))</f>
        <v>DIN EN ISO 11369: 1997-11 (F 12)</v>
      </c>
      <c r="U365" s="33" t="str">
        <f>IF(H365="","",MAX(U$9:U364)+1)</f>
        <v/>
      </c>
      <c r="V365" s="32" t="str">
        <f>IF(G365=PARAMETER!Q$9,PARAMETER!B370&amp;" - "&amp;AD$62,"")</f>
        <v/>
      </c>
      <c r="W365" s="32" t="str">
        <f>IF(H365="x",PARAMETER!B370,W364)</f>
        <v>3. Einzelstoffe, Summenparameter, Gruppenparameter</v>
      </c>
      <c r="X365" s="33" t="b">
        <f>ISNUMBER(PARAMETER!K370)</f>
        <v>0</v>
      </c>
      <c r="AD365" s="40"/>
      <c r="AE365" s="40"/>
      <c r="AF365" s="40"/>
      <c r="AG365" s="40"/>
    </row>
    <row r="366" spans="1:34" ht="15.6" customHeight="1" x14ac:dyDescent="0.25">
      <c r="A366" s="77">
        <v>357</v>
      </c>
      <c r="B366" s="34" t="str">
        <f>IF(H366="S",V366,IF(H366="","",IF(PARAMETER!B371='DAkkS Transfer'!W365,"",'DAkkS Transfer'!W366)))</f>
        <v/>
      </c>
      <c r="C366" s="35" t="str">
        <f t="shared" si="28"/>
        <v>DIN EN ISO 15913: 2003-05 (F 20)</v>
      </c>
      <c r="D366" s="29" t="str">
        <f>IF(PARAMETER!F371="","",PARAMETER!F371)</f>
        <v/>
      </c>
      <c r="E366" s="29" t="str">
        <f>IF(PARAMETER!G371="","",PARAMETER!G371)</f>
        <v/>
      </c>
      <c r="F366" s="36" t="str">
        <f>IF(PARAMETER!H371="","",PARAMETER!H371)</f>
        <v/>
      </c>
      <c r="G366" s="28" t="str">
        <f>IF(PARAMETER!I371="","",PARAMETER!I371)</f>
        <v/>
      </c>
      <c r="H366" s="29" t="str">
        <f>IF(PARAMETER!J371="","",PARAMETER!J371)</f>
        <v/>
      </c>
      <c r="M366" s="32" t="str">
        <f>IF(PARAMETER!E371="","",PARAMETER!E371)</f>
        <v>2003-05</v>
      </c>
      <c r="N366" s="32" t="b">
        <f>IF(LEFT(PARAMETER!C371,6)=$AE$51,TRUE,FALSE)</f>
        <v>0</v>
      </c>
      <c r="O366" s="33" t="str">
        <f t="shared" si="30"/>
        <v/>
      </c>
      <c r="P366" s="33" t="str">
        <f t="shared" si="31"/>
        <v/>
      </c>
      <c r="Q366" s="33" t="str">
        <f t="shared" si="29"/>
        <v/>
      </c>
      <c r="R366" s="101"/>
      <c r="S366" s="32" t="str">
        <f>IF(M366="","",PARAMETER!C371&amp;": "&amp;PARAMETER!E371&amp;" ("&amp;PARAMETER!D371&amp;")")</f>
        <v>DIN EN ISO 15913: 2003-05 (F 20)</v>
      </c>
      <c r="T366" s="32" t="str">
        <f>IF(R366&lt;&gt;"",R366,IF(N366,LEFT(PARAMETER!C371,9)&amp;"-"&amp;PARAMETER!D371&amp;Q366&amp;": "&amp;'DAkkS Transfer'!M366,S366))</f>
        <v>DIN EN ISO 15913: 2003-05 (F 20)</v>
      </c>
      <c r="U366" s="33" t="str">
        <f>IF(H366="","",MAX(U$9:U365)+1)</f>
        <v/>
      </c>
      <c r="V366" s="32" t="str">
        <f>IF(G366=PARAMETER!Q$9,PARAMETER!B371&amp;" - "&amp;AD$62,"")</f>
        <v/>
      </c>
      <c r="W366" s="32" t="str">
        <f>IF(H366="x",PARAMETER!B371,W365)</f>
        <v>3. Einzelstoffe, Summenparameter, Gruppenparameter</v>
      </c>
      <c r="X366" s="33" t="b">
        <f>ISNUMBER(PARAMETER!K371)</f>
        <v>0</v>
      </c>
    </row>
    <row r="367" spans="1:34" ht="15.6" customHeight="1" x14ac:dyDescent="0.25">
      <c r="A367" s="77">
        <v>358</v>
      </c>
      <c r="B367" s="34" t="str">
        <f>IF(H367="S",V367,IF(H367="","",IF(PARAMETER!B372='DAkkS Transfer'!W366,"",'DAkkS Transfer'!W367)))</f>
        <v/>
      </c>
      <c r="C367" s="35" t="str">
        <f t="shared" si="28"/>
        <v>DIN EN ISO 27108: 2013-12 (F 34)</v>
      </c>
      <c r="D367" s="29" t="str">
        <f>IF(PARAMETER!F372="","",PARAMETER!F372)</f>
        <v/>
      </c>
      <c r="E367" s="29" t="str">
        <f>IF(PARAMETER!G372="","",PARAMETER!G372)</f>
        <v/>
      </c>
      <c r="F367" s="36" t="str">
        <f>IF(PARAMETER!H372="","",PARAMETER!H372)</f>
        <v/>
      </c>
      <c r="G367" s="28" t="str">
        <f>IF(PARAMETER!I372="","",PARAMETER!I372)</f>
        <v/>
      </c>
      <c r="H367" s="29" t="str">
        <f>IF(PARAMETER!J372="","",PARAMETER!J372)</f>
        <v/>
      </c>
      <c r="M367" s="32" t="str">
        <f>IF(PARAMETER!E372="","",PARAMETER!E372)</f>
        <v>2013-12</v>
      </c>
      <c r="N367" s="32" t="b">
        <f>IF(LEFT(PARAMETER!C372,6)=$AE$51,TRUE,FALSE)</f>
        <v>0</v>
      </c>
      <c r="O367" s="33" t="str">
        <f t="shared" si="30"/>
        <v/>
      </c>
      <c r="P367" s="33" t="str">
        <f t="shared" si="31"/>
        <v/>
      </c>
      <c r="Q367" s="33" t="str">
        <f t="shared" si="29"/>
        <v/>
      </c>
      <c r="R367" s="101"/>
      <c r="S367" s="32" t="str">
        <f>IF(M367="","",PARAMETER!C372&amp;": "&amp;PARAMETER!E372&amp;" ("&amp;PARAMETER!D372&amp;")")</f>
        <v>DIN EN ISO 27108: 2013-12 (F 34)</v>
      </c>
      <c r="T367" s="32" t="str">
        <f>IF(R367&lt;&gt;"",R367,IF(N367,LEFT(PARAMETER!C372,9)&amp;"-"&amp;PARAMETER!D372&amp;Q367&amp;": "&amp;'DAkkS Transfer'!M367,S367))</f>
        <v>DIN EN ISO 27108: 2013-12 (F 34)</v>
      </c>
      <c r="U367" s="33" t="str">
        <f>IF(H367="","",MAX(U$9:U366)+1)</f>
        <v/>
      </c>
      <c r="V367" s="32" t="str">
        <f>IF(G367=PARAMETER!Q$9,PARAMETER!B372&amp;" - "&amp;AD$62,"")</f>
        <v/>
      </c>
      <c r="W367" s="32" t="str">
        <f>IF(H367="x",PARAMETER!B372,W366)</f>
        <v>3. Einzelstoffe, Summenparameter, Gruppenparameter</v>
      </c>
      <c r="X367" s="33" t="b">
        <f>ISNUMBER(PARAMETER!K372)</f>
        <v>0</v>
      </c>
    </row>
    <row r="368" spans="1:34" ht="15.6" customHeight="1" x14ac:dyDescent="0.25">
      <c r="A368" s="77">
        <v>359</v>
      </c>
      <c r="B368" s="34" t="str">
        <f>IF(H368="S",V368,IF(H368="","",IF(PARAMETER!B373='DAkkS Transfer'!W367,"",'DAkkS Transfer'!W368)))</f>
        <v/>
      </c>
      <c r="C368" s="35" t="str">
        <f t="shared" si="28"/>
        <v>DIN 38407-F 35: 2010-10</v>
      </c>
      <c r="D368" s="29" t="str">
        <f>IF(PARAMETER!F373="","",PARAMETER!F373)</f>
        <v/>
      </c>
      <c r="E368" s="29" t="str">
        <f>IF(PARAMETER!G373="","",PARAMETER!G373)</f>
        <v/>
      </c>
      <c r="F368" s="36" t="str">
        <f>IF(PARAMETER!H373="","",PARAMETER!H373)</f>
        <v/>
      </c>
      <c r="G368" s="28" t="str">
        <f>IF(PARAMETER!I373="","",PARAMETER!I373)</f>
        <v/>
      </c>
      <c r="H368" s="29" t="str">
        <f>IF(PARAMETER!J373="","",PARAMETER!J373)</f>
        <v/>
      </c>
      <c r="M368" s="32" t="str">
        <f>IF(PARAMETER!E373="","",PARAMETER!E373)</f>
        <v>2010-10</v>
      </c>
      <c r="N368" s="32" t="b">
        <f>IF(LEFT(PARAMETER!C373,6)=$AE$51,TRUE,FALSE)</f>
        <v>1</v>
      </c>
      <c r="O368" s="33">
        <f t="shared" si="30"/>
        <v>19</v>
      </c>
      <c r="P368" s="33">
        <f t="shared" si="31"/>
        <v>13</v>
      </c>
      <c r="Q368" s="33" t="str">
        <f t="shared" si="29"/>
        <v/>
      </c>
      <c r="R368" s="101"/>
      <c r="S368" s="32" t="str">
        <f>IF(M368="","",PARAMETER!C373&amp;": "&amp;PARAMETER!E373&amp;" ("&amp;PARAMETER!D373&amp;")")</f>
        <v>DIN 38407-35: 2010-10 (F 35)</v>
      </c>
      <c r="T368" s="32" t="str">
        <f>IF(R368&lt;&gt;"",R368,IF(N368,LEFT(PARAMETER!C373,9)&amp;"-"&amp;PARAMETER!D373&amp;Q368&amp;": "&amp;'DAkkS Transfer'!M368,S368))</f>
        <v>DIN 38407-F 35: 2010-10</v>
      </c>
      <c r="U368" s="33" t="str">
        <f>IF(H368="","",MAX(U$9:U367)+1)</f>
        <v/>
      </c>
      <c r="V368" s="32" t="str">
        <f>IF(G368=PARAMETER!Q$9,PARAMETER!B373&amp;" - "&amp;AD$62,"")</f>
        <v/>
      </c>
      <c r="W368" s="32" t="str">
        <f>IF(H368="x",PARAMETER!B373,W367)</f>
        <v>3. Einzelstoffe, Summenparameter, Gruppenparameter</v>
      </c>
      <c r="X368" s="33" t="b">
        <f>ISNUMBER(PARAMETER!K373)</f>
        <v>0</v>
      </c>
    </row>
    <row r="369" spans="1:24" ht="15.6" customHeight="1" x14ac:dyDescent="0.25">
      <c r="A369" s="77">
        <v>360</v>
      </c>
      <c r="B369" s="34" t="str">
        <f>IF(H369="S",V369,IF(H369="","",IF(PARAMETER!B374='DAkkS Transfer'!W368,"",'DAkkS Transfer'!W369)))</f>
        <v/>
      </c>
      <c r="C369" s="35" t="str">
        <f t="shared" si="28"/>
        <v>DIN 38407-F 36: 2014-09</v>
      </c>
      <c r="D369" s="29" t="str">
        <f>IF(PARAMETER!F374="","",PARAMETER!F374)</f>
        <v/>
      </c>
      <c r="E369" s="29" t="str">
        <f>IF(PARAMETER!G374="","",PARAMETER!G374)</f>
        <v/>
      </c>
      <c r="F369" s="36" t="str">
        <f>IF(PARAMETER!H374="","",PARAMETER!H374)</f>
        <v/>
      </c>
      <c r="G369" s="28" t="str">
        <f>IF(PARAMETER!I374="","",PARAMETER!I374)</f>
        <v/>
      </c>
      <c r="H369" s="29" t="str">
        <f>IF(PARAMETER!J374="","",PARAMETER!J374)</f>
        <v/>
      </c>
      <c r="M369" s="32" t="str">
        <f>IF(PARAMETER!E374="","",PARAMETER!E374)</f>
        <v>2014-09</v>
      </c>
      <c r="N369" s="32" t="b">
        <f>IF(LEFT(PARAMETER!C374,6)=$AE$51,TRUE,FALSE)</f>
        <v>1</v>
      </c>
      <c r="O369" s="33">
        <f t="shared" si="30"/>
        <v>19</v>
      </c>
      <c r="P369" s="33">
        <f t="shared" si="31"/>
        <v>13</v>
      </c>
      <c r="Q369" s="33" t="str">
        <f t="shared" si="29"/>
        <v/>
      </c>
      <c r="R369" s="101"/>
      <c r="S369" s="32" t="str">
        <f>IF(M369="","",PARAMETER!C374&amp;": "&amp;PARAMETER!E374&amp;" ("&amp;PARAMETER!D374&amp;")")</f>
        <v>DIN 38407-36: 2014-09 (F 36)</v>
      </c>
      <c r="T369" s="32" t="str">
        <f>IF(R369&lt;&gt;"",R369,IF(N369,LEFT(PARAMETER!C374,9)&amp;"-"&amp;PARAMETER!D374&amp;Q369&amp;": "&amp;'DAkkS Transfer'!M369,S369))</f>
        <v>DIN 38407-F 36: 2014-09</v>
      </c>
      <c r="U369" s="33" t="str">
        <f>IF(H369="","",MAX(U$9:U368)+1)</f>
        <v/>
      </c>
      <c r="V369" s="32" t="str">
        <f>IF(G369=PARAMETER!Q$9,PARAMETER!B374&amp;" - "&amp;AD$62,"")</f>
        <v/>
      </c>
      <c r="W369" s="32" t="str">
        <f>IF(H369="x",PARAMETER!B374,W368)</f>
        <v>3. Einzelstoffe, Summenparameter, Gruppenparameter</v>
      </c>
      <c r="X369" s="33" t="b">
        <f>ISNUMBER(PARAMETER!K374)</f>
        <v>0</v>
      </c>
    </row>
    <row r="370" spans="1:24" ht="15.6" customHeight="1" x14ac:dyDescent="0.25">
      <c r="A370" s="77">
        <v>361</v>
      </c>
      <c r="B370" s="34" t="str">
        <f>IF(H370="S",V370,IF(H370="","",IF(PARAMETER!B375='DAkkS Transfer'!W369,"",'DAkkS Transfer'!W370)))</f>
        <v/>
      </c>
      <c r="C370" s="35" t="str">
        <f t="shared" si="28"/>
        <v>DIN EN ISO 6468: 1997-02 (F 1)</v>
      </c>
      <c r="D370" s="29" t="str">
        <f>IF(PARAMETER!F375="","",PARAMETER!F375)</f>
        <v/>
      </c>
      <c r="E370" s="29" t="str">
        <f>IF(PARAMETER!G375="","",PARAMETER!G375)</f>
        <v/>
      </c>
      <c r="F370" s="36" t="str">
        <f>IF(PARAMETER!H375="","",PARAMETER!H375)</f>
        <v/>
      </c>
      <c r="G370" s="28" t="str">
        <f>IF(PARAMETER!I375="","",PARAMETER!I375)</f>
        <v/>
      </c>
      <c r="H370" s="29" t="str">
        <f>IF(PARAMETER!J375="","",PARAMETER!J375)</f>
        <v/>
      </c>
      <c r="M370" s="32" t="str">
        <f>IF(PARAMETER!E375="","",PARAMETER!E375)</f>
        <v>1997-02</v>
      </c>
      <c r="N370" s="32" t="b">
        <f>IF(LEFT(PARAMETER!C375,6)=$AE$51,TRUE,FALSE)</f>
        <v>0</v>
      </c>
      <c r="O370" s="33" t="str">
        <f t="shared" si="30"/>
        <v/>
      </c>
      <c r="P370" s="33" t="str">
        <f t="shared" si="31"/>
        <v/>
      </c>
      <c r="Q370" s="33" t="str">
        <f t="shared" si="29"/>
        <v/>
      </c>
      <c r="R370" s="101"/>
      <c r="S370" s="32" t="str">
        <f>IF(M370="","",PARAMETER!C375&amp;": "&amp;PARAMETER!E375&amp;" ("&amp;PARAMETER!D375&amp;")")</f>
        <v>DIN EN ISO 6468: 1997-02 (F 1)</v>
      </c>
      <c r="T370" s="32" t="str">
        <f>IF(R370&lt;&gt;"",R370,IF(N370,LEFT(PARAMETER!C375,9)&amp;"-"&amp;PARAMETER!D375&amp;Q370&amp;": "&amp;'DAkkS Transfer'!M370,S370))</f>
        <v>DIN EN ISO 6468: 1997-02 (F 1)</v>
      </c>
      <c r="U370" s="33" t="str">
        <f>IF(H370="","",MAX(U$9:U369)+1)</f>
        <v/>
      </c>
      <c r="V370" s="32" t="str">
        <f>IF(G370=PARAMETER!Q$9,PARAMETER!B375&amp;" - "&amp;AD$62,"")</f>
        <v/>
      </c>
      <c r="W370" s="32" t="str">
        <f>IF(H370="x",PARAMETER!B375,W369)</f>
        <v>3. Einzelstoffe, Summenparameter, Gruppenparameter</v>
      </c>
      <c r="X370" s="33" t="b">
        <f>ISNUMBER(PARAMETER!K375)</f>
        <v>0</v>
      </c>
    </row>
    <row r="371" spans="1:24" ht="15.6" customHeight="1" x14ac:dyDescent="0.25">
      <c r="A371" s="77">
        <v>362</v>
      </c>
      <c r="B371" s="34" t="str">
        <f>IF(H371="S",V371,IF(H371="","",IF(PARAMETER!B376='DAkkS Transfer'!W370,"",'DAkkS Transfer'!W371)))</f>
        <v/>
      </c>
      <c r="C371" s="35" t="str">
        <f t="shared" si="28"/>
        <v>DIN 38407-F 3: 1998-07</v>
      </c>
      <c r="D371" s="29" t="str">
        <f>IF(PARAMETER!F376="","",PARAMETER!F376)</f>
        <v/>
      </c>
      <c r="E371" s="29" t="str">
        <f>IF(PARAMETER!G376="","",PARAMETER!G376)</f>
        <v/>
      </c>
      <c r="F371" s="36" t="str">
        <f>IF(PARAMETER!H376="","",PARAMETER!H376)</f>
        <v/>
      </c>
      <c r="G371" s="28" t="str">
        <f>IF(PARAMETER!I376="","",PARAMETER!I376)</f>
        <v/>
      </c>
      <c r="H371" s="29" t="str">
        <f>IF(PARAMETER!J376="","",PARAMETER!J376)</f>
        <v/>
      </c>
      <c r="M371" s="32" t="str">
        <f>IF(PARAMETER!E376="","",PARAMETER!E376)</f>
        <v>1998-07</v>
      </c>
      <c r="N371" s="32" t="b">
        <f>IF(LEFT(PARAMETER!C376,6)=$AE$51,TRUE,FALSE)</f>
        <v>1</v>
      </c>
      <c r="O371" s="33">
        <f t="shared" si="30"/>
        <v>18</v>
      </c>
      <c r="P371" s="33">
        <f t="shared" si="31"/>
        <v>12</v>
      </c>
      <c r="Q371" s="33" t="str">
        <f t="shared" si="29"/>
        <v/>
      </c>
      <c r="R371" s="101"/>
      <c r="S371" s="32" t="str">
        <f>IF(M371="","",PARAMETER!C376&amp;": "&amp;PARAMETER!E376&amp;" ("&amp;PARAMETER!D376&amp;")")</f>
        <v>DIN 38407-3: 1998-07 (F 3)</v>
      </c>
      <c r="T371" s="32" t="str">
        <f>IF(R371&lt;&gt;"",R371,IF(N371,LEFT(PARAMETER!C376,9)&amp;"-"&amp;PARAMETER!D376&amp;Q371&amp;": "&amp;'DAkkS Transfer'!M371,S371))</f>
        <v>DIN 38407-F 3: 1998-07</v>
      </c>
      <c r="U371" s="33" t="str">
        <f>IF(H371="","",MAX(U$9:U370)+1)</f>
        <v/>
      </c>
      <c r="V371" s="32" t="str">
        <f>IF(G371=PARAMETER!Q$9,PARAMETER!B376&amp;" - "&amp;AD$62,"")</f>
        <v/>
      </c>
      <c r="W371" s="32" t="str">
        <f>IF(H371="x",PARAMETER!B376,W370)</f>
        <v>3. Einzelstoffe, Summenparameter, Gruppenparameter</v>
      </c>
      <c r="X371" s="33" t="b">
        <f>ISNUMBER(PARAMETER!K376)</f>
        <v>0</v>
      </c>
    </row>
    <row r="372" spans="1:24" ht="15.6" customHeight="1" x14ac:dyDescent="0.25">
      <c r="A372" s="77">
        <v>363</v>
      </c>
      <c r="B372" s="34" t="str">
        <f>IF(H372="S",V372,IF(H372="","",IF(PARAMETER!B377='DAkkS Transfer'!W371,"",'DAkkS Transfer'!W372)))</f>
        <v/>
      </c>
      <c r="C372" s="35" t="str">
        <f t="shared" si="28"/>
        <v>DIN 38407-F 37: 2013-11</v>
      </c>
      <c r="D372" s="29" t="str">
        <f>IF(PARAMETER!F377="","",PARAMETER!F377)</f>
        <v/>
      </c>
      <c r="E372" s="29" t="str">
        <f>IF(PARAMETER!G377="","",PARAMETER!G377)</f>
        <v/>
      </c>
      <c r="F372" s="36" t="str">
        <f>IF(PARAMETER!H377="","",PARAMETER!H377)</f>
        <v/>
      </c>
      <c r="G372" s="28" t="str">
        <f>IF(PARAMETER!I377="","",PARAMETER!I377)</f>
        <v/>
      </c>
      <c r="H372" s="29" t="str">
        <f>IF(PARAMETER!J377="","",PARAMETER!J377)</f>
        <v/>
      </c>
      <c r="M372" s="32" t="str">
        <f>IF(PARAMETER!E377="","",PARAMETER!E377)</f>
        <v>2013-11</v>
      </c>
      <c r="N372" s="32" t="b">
        <f>IF(LEFT(PARAMETER!C377,6)=$AE$51,TRUE,FALSE)</f>
        <v>1</v>
      </c>
      <c r="O372" s="33">
        <f t="shared" si="30"/>
        <v>19</v>
      </c>
      <c r="P372" s="33">
        <f t="shared" si="31"/>
        <v>13</v>
      </c>
      <c r="Q372" s="33" t="str">
        <f t="shared" si="29"/>
        <v/>
      </c>
      <c r="R372" s="101"/>
      <c r="S372" s="32" t="str">
        <f>IF(M372="","",PARAMETER!C377&amp;": "&amp;PARAMETER!E377&amp;" ("&amp;PARAMETER!D377&amp;")")</f>
        <v>DIN 38407-37: 2013-11 (F 37)</v>
      </c>
      <c r="T372" s="32" t="str">
        <f>IF(R372&lt;&gt;"",R372,IF(N372,LEFT(PARAMETER!C377,9)&amp;"-"&amp;PARAMETER!D377&amp;Q372&amp;": "&amp;'DAkkS Transfer'!M372,S372))</f>
        <v>DIN 38407-F 37: 2013-11</v>
      </c>
      <c r="U372" s="33" t="str">
        <f>IF(H372="","",MAX(U$9:U371)+1)</f>
        <v/>
      </c>
      <c r="V372" s="32" t="str">
        <f>IF(G372=PARAMETER!Q$9,PARAMETER!B377&amp;" - "&amp;AD$62,"")</f>
        <v/>
      </c>
      <c r="W372" s="32" t="str">
        <f>IF(H372="x",PARAMETER!B377,W371)</f>
        <v>3. Einzelstoffe, Summenparameter, Gruppenparameter</v>
      </c>
      <c r="X372" s="33" t="b">
        <f>ISNUMBER(PARAMETER!K377)</f>
        <v>0</v>
      </c>
    </row>
    <row r="373" spans="1:24" ht="15.6" customHeight="1" x14ac:dyDescent="0.25">
      <c r="A373" s="77">
        <v>364</v>
      </c>
      <c r="B373" s="34" t="str">
        <f>IF(H373="S",V373,IF(H373="","",IF(PARAMETER!B378='DAkkS Transfer'!W372,"",'DAkkS Transfer'!W373)))</f>
        <v/>
      </c>
      <c r="C373" s="35" t="str">
        <f t="shared" si="28"/>
        <v>DIN 38409-H 7: 2005-12</v>
      </c>
      <c r="D373" s="29" t="str">
        <f>IF(PARAMETER!F378="","",PARAMETER!F378)</f>
        <v/>
      </c>
      <c r="E373" s="29" t="str">
        <f>IF(PARAMETER!G378="","",PARAMETER!G378)</f>
        <v/>
      </c>
      <c r="F373" s="36" t="str">
        <f>IF(PARAMETER!H378="","",PARAMETER!H378)</f>
        <v/>
      </c>
      <c r="G373" s="28" t="str">
        <f>IF(PARAMETER!I378="","",PARAMETER!I378)</f>
        <v/>
      </c>
      <c r="H373" s="29" t="str">
        <f>IF(PARAMETER!J378="","",PARAMETER!J378)</f>
        <v/>
      </c>
      <c r="M373" s="32" t="str">
        <f>IF(PARAMETER!E378="","",PARAMETER!E378)</f>
        <v>2005-12</v>
      </c>
      <c r="N373" s="32" t="b">
        <f>IF(LEFT(PARAMETER!C378,6)=$AE$51,TRUE,FALSE)</f>
        <v>1</v>
      </c>
      <c r="O373" s="33">
        <f t="shared" si="30"/>
        <v>18</v>
      </c>
      <c r="P373" s="33">
        <f t="shared" si="31"/>
        <v>12</v>
      </c>
      <c r="Q373" s="33" t="str">
        <f t="shared" si="29"/>
        <v/>
      </c>
      <c r="R373" s="101"/>
      <c r="S373" s="32" t="str">
        <f>IF(M373="","",PARAMETER!C378&amp;": "&amp;PARAMETER!E378&amp;" ("&amp;PARAMETER!D378&amp;")")</f>
        <v>DIN 38409-7: 2005-12 (H 7)</v>
      </c>
      <c r="T373" s="32" t="str">
        <f>IF(R373&lt;&gt;"",R373,IF(N373,LEFT(PARAMETER!C378,9)&amp;"-"&amp;PARAMETER!D378&amp;Q373&amp;": "&amp;'DAkkS Transfer'!M373,S373))</f>
        <v>DIN 38409-H 7: 2005-12</v>
      </c>
      <c r="U373" s="33" t="str">
        <f>IF(H373="","",MAX(U$9:U372)+1)</f>
        <v/>
      </c>
      <c r="V373" s="32" t="str">
        <f>IF(G373=PARAMETER!Q$9,PARAMETER!B378&amp;" - "&amp;AD$62,"")</f>
        <v/>
      </c>
      <c r="W373" s="32" t="str">
        <f>IF(H373="x",PARAMETER!B378,W372)</f>
        <v>3. Einzelstoffe, Summenparameter, Gruppenparameter</v>
      </c>
      <c r="X373" s="33" t="b">
        <f>ISNUMBER(PARAMETER!K378)</f>
        <v>0</v>
      </c>
    </row>
    <row r="374" spans="1:24" ht="15.6" customHeight="1" x14ac:dyDescent="0.25">
      <c r="A374" s="77">
        <v>365</v>
      </c>
      <c r="B374" s="34" t="str">
        <f>IF(H374="S",V374,IF(H374="","",IF(PARAMETER!B379='DAkkS Transfer'!W373,"",'DAkkS Transfer'!W374)))</f>
        <v/>
      </c>
      <c r="C374" s="35" t="str">
        <f t="shared" si="28"/>
        <v>DIN 38404-C 3: 2005-07</v>
      </c>
      <c r="D374" s="29" t="str">
        <f>IF(PARAMETER!F379="","",PARAMETER!F379)</f>
        <v/>
      </c>
      <c r="E374" s="29" t="str">
        <f>IF(PARAMETER!G379="","",PARAMETER!G379)</f>
        <v/>
      </c>
      <c r="F374" s="36" t="str">
        <f>IF(PARAMETER!H379="","",PARAMETER!H379)</f>
        <v/>
      </c>
      <c r="G374" s="28" t="str">
        <f>IF(PARAMETER!I379="","",PARAMETER!I379)</f>
        <v/>
      </c>
      <c r="H374" s="29" t="str">
        <f>IF(PARAMETER!J379="","",PARAMETER!J379)</f>
        <v/>
      </c>
      <c r="M374" s="32" t="str">
        <f>IF(PARAMETER!E379="","",PARAMETER!E379)</f>
        <v>2005-07</v>
      </c>
      <c r="N374" s="32" t="b">
        <f>IF(LEFT(PARAMETER!C379,6)=$AE$51,TRUE,FALSE)</f>
        <v>1</v>
      </c>
      <c r="O374" s="33">
        <f t="shared" si="30"/>
        <v>18</v>
      </c>
      <c r="P374" s="33">
        <f t="shared" si="31"/>
        <v>12</v>
      </c>
      <c r="Q374" s="33" t="str">
        <f t="shared" si="29"/>
        <v/>
      </c>
      <c r="R374" s="101"/>
      <c r="S374" s="32" t="str">
        <f>IF(M374="","",PARAMETER!C379&amp;": "&amp;PARAMETER!E379&amp;" ("&amp;PARAMETER!D379&amp;")")</f>
        <v>DIN 38404-3: 2005-07 (C 3)</v>
      </c>
      <c r="T374" s="32" t="str">
        <f>IF(R374&lt;&gt;"",R374,IF(N374,LEFT(PARAMETER!C379,9)&amp;"-"&amp;PARAMETER!D379&amp;Q374&amp;": "&amp;'DAkkS Transfer'!M374,S374))</f>
        <v>DIN 38404-C 3: 2005-07</v>
      </c>
      <c r="U374" s="33" t="str">
        <f>IF(H374="","",MAX(U$9:U373)+1)</f>
        <v/>
      </c>
      <c r="V374" s="32" t="str">
        <f>IF(G374=PARAMETER!Q$9,PARAMETER!B379&amp;" - "&amp;AD$62,"")</f>
        <v/>
      </c>
      <c r="W374" s="32" t="str">
        <f>IF(H374="x",PARAMETER!B379,W373)</f>
        <v>3. Einzelstoffe, Summenparameter, Gruppenparameter</v>
      </c>
      <c r="X374" s="33" t="b">
        <f>ISNUMBER(PARAMETER!K379)</f>
        <v>0</v>
      </c>
    </row>
    <row r="375" spans="1:24" ht="15.6" customHeight="1" x14ac:dyDescent="0.25">
      <c r="A375" s="77">
        <v>366</v>
      </c>
      <c r="B375" s="34" t="str">
        <f>IF(H375="S",V375,IF(H375="","",IF(PARAMETER!B380='DAkkS Transfer'!W374,"",'DAkkS Transfer'!W375)))</f>
        <v/>
      </c>
      <c r="C375" s="35" t="str">
        <f t="shared" si="28"/>
        <v/>
      </c>
      <c r="D375" s="29" t="str">
        <f>IF(PARAMETER!F380="","",PARAMETER!F380)</f>
        <v/>
      </c>
      <c r="E375" s="29" t="str">
        <f>IF(PARAMETER!G380="","",PARAMETER!G380)</f>
        <v/>
      </c>
      <c r="F375" s="36" t="str">
        <f>IF(PARAMETER!H380="","",PARAMETER!H380)</f>
        <v/>
      </c>
      <c r="G375" s="28" t="str">
        <f>IF(PARAMETER!I380="","",PARAMETER!I380)</f>
        <v/>
      </c>
      <c r="H375" s="29" t="str">
        <f>IF(PARAMETER!J380="","",PARAMETER!J380)</f>
        <v/>
      </c>
      <c r="M375" s="32" t="str">
        <f>IF(PARAMETER!E380="","",PARAMETER!E380)</f>
        <v/>
      </c>
      <c r="N375" s="32" t="b">
        <f>IF(LEFT(PARAMETER!C380,6)=$AE$51,TRUE,FALSE)</f>
        <v>0</v>
      </c>
      <c r="O375" s="33" t="str">
        <f t="shared" si="30"/>
        <v/>
      </c>
      <c r="P375" s="33" t="str">
        <f t="shared" si="31"/>
        <v/>
      </c>
      <c r="Q375" s="33" t="str">
        <f t="shared" si="29"/>
        <v/>
      </c>
      <c r="R375" s="32"/>
      <c r="S375" s="32" t="str">
        <f>IF(M375="","",PARAMETER!C380&amp;": "&amp;PARAMETER!E380&amp;" ("&amp;PARAMETER!D380&amp;")")</f>
        <v/>
      </c>
      <c r="T375" s="32" t="str">
        <f>IF(R375&lt;&gt;"",R375,IF(N375,LEFT(PARAMETER!C380,9)&amp;"-"&amp;PARAMETER!D380&amp;Q375&amp;": "&amp;'DAkkS Transfer'!M375,S375))</f>
        <v/>
      </c>
      <c r="U375" s="33" t="str">
        <f>IF(H375="","",MAX(U$9:U374)+1)</f>
        <v/>
      </c>
      <c r="V375" s="32" t="str">
        <f>IF(G375=PARAMETER!Q$9,PARAMETER!B380&amp;" - "&amp;AD$62,"")</f>
        <v/>
      </c>
      <c r="W375" s="32" t="str">
        <f>IF(H375="x",PARAMETER!B380,W374)</f>
        <v>3. Einzelstoffe, Summenparameter, Gruppenparameter</v>
      </c>
      <c r="X375" s="33" t="b">
        <f>ISNUMBER(PARAMETER!K380)</f>
        <v>0</v>
      </c>
    </row>
    <row r="376" spans="1:24" ht="15.6" customHeight="1" x14ac:dyDescent="0.25">
      <c r="A376" s="77">
        <v>367</v>
      </c>
      <c r="B376" s="34" t="str">
        <f>IF(H376="S",V376,IF(H376="","",IF(PARAMETER!B381='DAkkS Transfer'!W375,"",'DAkkS Transfer'!W376)))</f>
        <v/>
      </c>
      <c r="C376" s="35" t="str">
        <f t="shared" ref="C376:C382" si="32">T376</f>
        <v/>
      </c>
      <c r="D376" s="29" t="str">
        <f>IF(PARAMETER!F381="","",PARAMETER!F381)</f>
        <v/>
      </c>
      <c r="E376" s="29" t="str">
        <f>IF(PARAMETER!G381="","",PARAMETER!G381)</f>
        <v/>
      </c>
      <c r="F376" s="36" t="str">
        <f>IF(PARAMETER!H381="","",PARAMETER!H381)</f>
        <v/>
      </c>
      <c r="G376" s="28" t="str">
        <f>IF(PARAMETER!I381="","",PARAMETER!I381)</f>
        <v/>
      </c>
      <c r="H376" s="29" t="str">
        <f>IF(PARAMETER!J381="","",PARAMETER!J381)</f>
        <v/>
      </c>
      <c r="M376" s="32" t="str">
        <f>IF(PARAMETER!E381="","",PARAMETER!E381)</f>
        <v/>
      </c>
      <c r="N376" s="32" t="b">
        <f>IF(LEFT(PARAMETER!C381,6)=$AE$51,TRUE,FALSE)</f>
        <v>0</v>
      </c>
      <c r="O376" s="33" t="str">
        <f t="shared" si="30"/>
        <v/>
      </c>
      <c r="P376" s="33" t="str">
        <f t="shared" si="31"/>
        <v/>
      </c>
      <c r="Q376" s="33" t="str">
        <f t="shared" si="29"/>
        <v/>
      </c>
      <c r="R376" s="32"/>
      <c r="S376" s="32" t="str">
        <f>IF(M376="","",PARAMETER!C381&amp;": "&amp;PARAMETER!E381&amp;" ("&amp;PARAMETER!D381&amp;")")</f>
        <v/>
      </c>
      <c r="T376" s="32" t="str">
        <f>IF(R376&lt;&gt;"",R376,IF(N376,LEFT(PARAMETER!C381,9)&amp;"-"&amp;PARAMETER!D381&amp;Q376&amp;": "&amp;'DAkkS Transfer'!M376,S376))</f>
        <v/>
      </c>
      <c r="U376" s="33" t="str">
        <f>IF(H376="","",MAX(U$9:U375)+1)</f>
        <v/>
      </c>
      <c r="V376" s="32" t="str">
        <f>IF(G376=PARAMETER!Q$9,PARAMETER!B381&amp;" - "&amp;AD$62,"")</f>
        <v/>
      </c>
      <c r="W376" s="32" t="str">
        <f>IF(H376="x",PARAMETER!B381,W375)</f>
        <v>3. Einzelstoffe, Summenparameter, Gruppenparameter</v>
      </c>
      <c r="X376" s="33" t="b">
        <f>ISNUMBER(PARAMETER!K381)</f>
        <v>0</v>
      </c>
    </row>
    <row r="377" spans="1:24" ht="15.6" customHeight="1" x14ac:dyDescent="0.25">
      <c r="A377" s="77">
        <v>368</v>
      </c>
      <c r="B377" s="34" t="str">
        <f>IF(H377="S",V377,IF(H377="","",IF(PARAMETER!B382='DAkkS Transfer'!W376,"",'DAkkS Transfer'!W377)))</f>
        <v/>
      </c>
      <c r="C377" s="35" t="str">
        <f t="shared" si="32"/>
        <v/>
      </c>
      <c r="D377" s="29" t="str">
        <f>IF(PARAMETER!F382="","",PARAMETER!F382)</f>
        <v/>
      </c>
      <c r="E377" s="29" t="str">
        <f>IF(PARAMETER!G382="","",PARAMETER!G382)</f>
        <v/>
      </c>
      <c r="F377" s="36" t="str">
        <f>IF(PARAMETER!H382="","",PARAMETER!H382)</f>
        <v/>
      </c>
      <c r="G377" s="28" t="str">
        <f>IF(PARAMETER!I382="","",PARAMETER!I382)</f>
        <v/>
      </c>
      <c r="H377" s="29" t="str">
        <f>IF(PARAMETER!J382="","",PARAMETER!J382)</f>
        <v/>
      </c>
      <c r="M377" s="32" t="str">
        <f>IF(PARAMETER!E382="","",PARAMETER!E382)</f>
        <v/>
      </c>
      <c r="N377" s="32" t="b">
        <f>IF(LEFT(PARAMETER!C382,6)=$AE$51,TRUE,FALSE)</f>
        <v>0</v>
      </c>
      <c r="O377" s="33" t="str">
        <f t="shared" si="30"/>
        <v/>
      </c>
      <c r="P377" s="33" t="str">
        <f t="shared" si="31"/>
        <v/>
      </c>
      <c r="Q377" s="33" t="str">
        <f t="shared" si="29"/>
        <v/>
      </c>
      <c r="R377" s="32"/>
      <c r="S377" s="32" t="str">
        <f>IF(M377="","",PARAMETER!C382&amp;": "&amp;PARAMETER!E382&amp;" ("&amp;PARAMETER!D382&amp;")")</f>
        <v/>
      </c>
      <c r="T377" s="32" t="str">
        <f>IF(R377&lt;&gt;"",R377,IF(N377,LEFT(PARAMETER!C382,9)&amp;"-"&amp;PARAMETER!D382&amp;Q377&amp;": "&amp;'DAkkS Transfer'!M377,S377))</f>
        <v/>
      </c>
      <c r="U377" s="33" t="str">
        <f>IF(H377="","",MAX(U$9:U376)+1)</f>
        <v/>
      </c>
      <c r="V377" s="32" t="str">
        <f>IF(G377=PARAMETER!Q$9,PARAMETER!B382&amp;" - "&amp;AD$62,"")</f>
        <v/>
      </c>
      <c r="W377" s="32" t="str">
        <f>IF(H377="x",PARAMETER!B382,W376)</f>
        <v>3. Einzelstoffe, Summenparameter, Gruppenparameter</v>
      </c>
      <c r="X377" s="33" t="b">
        <f>ISNUMBER(PARAMETER!K382)</f>
        <v>0</v>
      </c>
    </row>
    <row r="378" spans="1:24" ht="15.6" customHeight="1" x14ac:dyDescent="0.25">
      <c r="A378" s="77">
        <v>369</v>
      </c>
      <c r="B378" s="34" t="str">
        <f>IF(H378="S",V378,IF(H378="","",IF(PARAMETER!B383='DAkkS Transfer'!W377,"",'DAkkS Transfer'!W378)))</f>
        <v/>
      </c>
      <c r="C378" s="35" t="str">
        <f t="shared" si="32"/>
        <v/>
      </c>
      <c r="D378" s="29" t="str">
        <f>IF(PARAMETER!F383="","",PARAMETER!F383)</f>
        <v/>
      </c>
      <c r="E378" s="29" t="str">
        <f>IF(PARAMETER!G383="","",PARAMETER!G383)</f>
        <v/>
      </c>
      <c r="F378" s="36" t="str">
        <f>IF(PARAMETER!H383="","",PARAMETER!H383)</f>
        <v/>
      </c>
      <c r="G378" s="28" t="str">
        <f>IF(PARAMETER!I383="","",PARAMETER!I383)</f>
        <v/>
      </c>
      <c r="H378" s="29" t="str">
        <f>IF(PARAMETER!J383="","",PARAMETER!J383)</f>
        <v/>
      </c>
      <c r="M378" s="32" t="str">
        <f>IF(PARAMETER!E383="","",PARAMETER!E383)</f>
        <v/>
      </c>
      <c r="N378" s="32" t="b">
        <f>IF(LEFT(PARAMETER!C383,6)=$AE$51,TRUE,FALSE)</f>
        <v>0</v>
      </c>
      <c r="O378" s="33" t="str">
        <f t="shared" si="30"/>
        <v/>
      </c>
      <c r="P378" s="33" t="str">
        <f t="shared" si="31"/>
        <v/>
      </c>
      <c r="Q378" s="33" t="str">
        <f t="shared" si="29"/>
        <v/>
      </c>
      <c r="R378" s="32"/>
      <c r="S378" s="32" t="str">
        <f>IF(M378="","",PARAMETER!C383&amp;": "&amp;PARAMETER!E383&amp;" ("&amp;PARAMETER!D383&amp;")")</f>
        <v/>
      </c>
      <c r="T378" s="32" t="str">
        <f>IF(R378&lt;&gt;"",R378,IF(N378,LEFT(PARAMETER!C383,9)&amp;"-"&amp;PARAMETER!D383&amp;Q378&amp;": "&amp;'DAkkS Transfer'!M378,S378))</f>
        <v/>
      </c>
      <c r="U378" s="33" t="str">
        <f>IF(H378="","",MAX(U$9:U377)+1)</f>
        <v/>
      </c>
      <c r="V378" s="32" t="str">
        <f>IF(G378=PARAMETER!Q$9,PARAMETER!B383&amp;" - "&amp;AD$62,"")</f>
        <v/>
      </c>
      <c r="W378" s="32" t="str">
        <f>IF(H378="x",PARAMETER!B383,W377)</f>
        <v>3. Einzelstoffe, Summenparameter, Gruppenparameter</v>
      </c>
      <c r="X378" s="33" t="b">
        <f>ISNUMBER(PARAMETER!K383)</f>
        <v>0</v>
      </c>
    </row>
    <row r="379" spans="1:24" ht="15.6" customHeight="1" x14ac:dyDescent="0.25">
      <c r="A379" s="77">
        <v>370</v>
      </c>
      <c r="B379" s="34" t="str">
        <f>IF(H379="S",V379,IF(H379="","",IF(PARAMETER!B384='DAkkS Transfer'!W378,"",'DAkkS Transfer'!W379)))</f>
        <v/>
      </c>
      <c r="C379" s="35" t="str">
        <f t="shared" si="32"/>
        <v/>
      </c>
      <c r="D379" s="29" t="str">
        <f>IF(PARAMETER!F384="","",PARAMETER!F384)</f>
        <v/>
      </c>
      <c r="E379" s="29" t="str">
        <f>IF(PARAMETER!G384="","",PARAMETER!G384)</f>
        <v/>
      </c>
      <c r="F379" s="36" t="str">
        <f>IF(PARAMETER!H384="","",PARAMETER!H384)</f>
        <v/>
      </c>
      <c r="G379" s="28" t="str">
        <f>IF(PARAMETER!I384="","",PARAMETER!I384)</f>
        <v/>
      </c>
      <c r="H379" s="29" t="str">
        <f>IF(PARAMETER!J384="","",PARAMETER!J384)</f>
        <v/>
      </c>
      <c r="M379" s="32" t="str">
        <f>IF(PARAMETER!E384="","",PARAMETER!E384)</f>
        <v/>
      </c>
      <c r="N379" s="32" t="b">
        <f>IF(LEFT(PARAMETER!C384,6)=$AE$51,TRUE,FALSE)</f>
        <v>0</v>
      </c>
      <c r="O379" s="33" t="str">
        <f t="shared" si="30"/>
        <v/>
      </c>
      <c r="P379" s="33" t="str">
        <f t="shared" si="31"/>
        <v/>
      </c>
      <c r="Q379" s="33" t="str">
        <f t="shared" si="29"/>
        <v/>
      </c>
      <c r="R379" s="32"/>
      <c r="S379" s="32" t="str">
        <f>IF(M379="","",PARAMETER!C384&amp;": "&amp;PARAMETER!E384&amp;" ("&amp;PARAMETER!D384&amp;")")</f>
        <v/>
      </c>
      <c r="T379" s="32" t="str">
        <f>IF(R379&lt;&gt;"",R379,IF(N379,LEFT(PARAMETER!C384,9)&amp;"-"&amp;PARAMETER!D384&amp;Q379&amp;": "&amp;'DAkkS Transfer'!M379,S379))</f>
        <v/>
      </c>
      <c r="U379" s="33" t="str">
        <f>IF(H379="","",MAX(U$9:U378)+1)</f>
        <v/>
      </c>
      <c r="V379" s="32" t="str">
        <f>IF(G379=PARAMETER!Q$9,PARAMETER!B384&amp;" - "&amp;AD$62,"")</f>
        <v/>
      </c>
      <c r="W379" s="32" t="str">
        <f>IF(H379="x",PARAMETER!B384,W378)</f>
        <v>3. Einzelstoffe, Summenparameter, Gruppenparameter</v>
      </c>
      <c r="X379" s="33" t="b">
        <f>ISNUMBER(PARAMETER!K384)</f>
        <v>0</v>
      </c>
    </row>
    <row r="380" spans="1:24" ht="15.6" customHeight="1" x14ac:dyDescent="0.25">
      <c r="A380" s="77">
        <v>371</v>
      </c>
      <c r="B380" s="34" t="str">
        <f>IF(H380="S",V380,IF(H380="","",IF(PARAMETER!B385='DAkkS Transfer'!W379,"",'DAkkS Transfer'!W380)))</f>
        <v/>
      </c>
      <c r="C380" s="35" t="str">
        <f t="shared" si="32"/>
        <v/>
      </c>
      <c r="D380" s="29" t="str">
        <f>IF(PARAMETER!F385="","",PARAMETER!F385)</f>
        <v/>
      </c>
      <c r="E380" s="29" t="str">
        <f>IF(PARAMETER!G385="","",PARAMETER!G385)</f>
        <v/>
      </c>
      <c r="F380" s="36" t="str">
        <f>IF(PARAMETER!H385="","",PARAMETER!H385)</f>
        <v/>
      </c>
      <c r="G380" s="28" t="str">
        <f>IF(PARAMETER!I385="","",PARAMETER!I385)</f>
        <v/>
      </c>
      <c r="H380" s="29" t="str">
        <f>IF(PARAMETER!J385="","",PARAMETER!J385)</f>
        <v/>
      </c>
      <c r="M380" s="32" t="str">
        <f>IF(PARAMETER!E385="","",PARAMETER!E385)</f>
        <v/>
      </c>
      <c r="N380" s="32" t="b">
        <f>IF(LEFT(PARAMETER!C385,6)=$AE$51,TRUE,FALSE)</f>
        <v>0</v>
      </c>
      <c r="O380" s="33" t="str">
        <f t="shared" si="30"/>
        <v/>
      </c>
      <c r="P380" s="33" t="str">
        <f t="shared" si="31"/>
        <v/>
      </c>
      <c r="Q380" s="33" t="str">
        <f t="shared" si="29"/>
        <v/>
      </c>
      <c r="R380" s="32"/>
      <c r="S380" s="32" t="str">
        <f>IF(M380="","",PARAMETER!C385&amp;": "&amp;PARAMETER!E385&amp;" ("&amp;PARAMETER!D385&amp;")")</f>
        <v/>
      </c>
      <c r="T380" s="32" t="str">
        <f>IF(R380&lt;&gt;"",R380,IF(N380,LEFT(PARAMETER!C385,9)&amp;"-"&amp;PARAMETER!D385&amp;Q380&amp;": "&amp;'DAkkS Transfer'!M380,S380))</f>
        <v/>
      </c>
      <c r="U380" s="33" t="str">
        <f>IF(H380="","",MAX(U$9:U379)+1)</f>
        <v/>
      </c>
      <c r="V380" s="32" t="str">
        <f>IF(G380=PARAMETER!Q$9,PARAMETER!B385&amp;" - "&amp;AD$62,"")</f>
        <v/>
      </c>
      <c r="W380" s="32" t="str">
        <f>IF(H380="x",PARAMETER!B385,W379)</f>
        <v>3. Einzelstoffe, Summenparameter, Gruppenparameter</v>
      </c>
      <c r="X380" s="33" t="b">
        <f>ISNUMBER(PARAMETER!K385)</f>
        <v>0</v>
      </c>
    </row>
    <row r="381" spans="1:24" ht="15.6" customHeight="1" x14ac:dyDescent="0.25">
      <c r="A381" s="77">
        <v>372</v>
      </c>
      <c r="B381" s="34" t="str">
        <f>IF(H381="S",V381,IF(H381="","",IF(PARAMETER!B386='DAkkS Transfer'!W380,"",'DAkkS Transfer'!W381)))</f>
        <v>4. Biologische Verfahren, Biotests // Biologische Testverfahren</v>
      </c>
      <c r="C381" s="35" t="str">
        <f t="shared" si="32"/>
        <v>nicht belegt</v>
      </c>
      <c r="D381" s="29" t="str">
        <f>IF(PARAMETER!F386="","",PARAMETER!F386)</f>
        <v/>
      </c>
      <c r="E381" s="29" t="str">
        <f>IF(PARAMETER!G386="","",PARAMETER!G386)</f>
        <v/>
      </c>
      <c r="F381" s="36" t="str">
        <f>IF(PARAMETER!H386="","",PARAMETER!H386)</f>
        <v/>
      </c>
      <c r="G381" s="28" t="str">
        <f>IF(PARAMETER!I386="","",PARAMETER!I386)</f>
        <v/>
      </c>
      <c r="H381" s="29" t="str">
        <f>IF(PARAMETER!J386="","",PARAMETER!J386)</f>
        <v>X</v>
      </c>
      <c r="M381" s="32" t="str">
        <f>IF(PARAMETER!E386="","",PARAMETER!E386)</f>
        <v/>
      </c>
      <c r="N381" s="32" t="b">
        <f>IF(LEFT(PARAMETER!C386,6)=$AE$51,TRUE,FALSE)</f>
        <v>0</v>
      </c>
      <c r="O381" s="33" t="str">
        <f t="shared" si="30"/>
        <v/>
      </c>
      <c r="P381" s="33" t="str">
        <f t="shared" si="31"/>
        <v/>
      </c>
      <c r="Q381" s="33" t="str">
        <f t="shared" si="29"/>
        <v/>
      </c>
      <c r="R381" s="32"/>
      <c r="S381" s="32" t="str">
        <f>IF(M381="","",PARAMETER!C386&amp;": "&amp;PARAMETER!E386&amp;" ("&amp;PARAMETER!D386&amp;")")</f>
        <v/>
      </c>
      <c r="T381" s="32" t="str">
        <f>AB14</f>
        <v>nicht belegt</v>
      </c>
      <c r="U381" s="33">
        <f>IF(H381="","",MAX(U$9:U380)+1)</f>
        <v>4</v>
      </c>
      <c r="V381" s="32" t="str">
        <f>IF(G381=PARAMETER!Q$9,PARAMETER!B386&amp;" - "&amp;AD$62,"")</f>
        <v/>
      </c>
      <c r="W381" s="32" t="str">
        <f>IF(H381="x",PARAMETER!B386,W380)</f>
        <v>4. Biologische Verfahren, Biotests // Biologische Testverfahren</v>
      </c>
      <c r="X381" s="33" t="b">
        <f>ISNUMBER(PARAMETER!K386)</f>
        <v>0</v>
      </c>
    </row>
    <row r="382" spans="1:24" ht="15.6" customHeight="1" x14ac:dyDescent="0.25">
      <c r="A382" s="77">
        <v>373</v>
      </c>
      <c r="B382" s="34" t="str">
        <f>IF(H382="S",V382,IF(H382="","",IF(PARAMETER!B387='DAkkS Transfer'!W381,"",'DAkkS Transfer'!W382)))</f>
        <v/>
      </c>
      <c r="C382" s="35" t="str">
        <f t="shared" si="32"/>
        <v>DIN EN ISO 5667-16: 2019-03 (L 1)</v>
      </c>
      <c r="D382" s="29" t="str">
        <f>IF(PARAMETER!F387="","",PARAMETER!F387)</f>
        <v/>
      </c>
      <c r="E382" s="29" t="str">
        <f>IF(PARAMETER!G387="","",PARAMETER!G387)</f>
        <v/>
      </c>
      <c r="F382" s="36" t="str">
        <f>IF(PARAMETER!H387="","",PARAMETER!H387)</f>
        <v/>
      </c>
      <c r="G382" s="28" t="str">
        <f>IF(PARAMETER!I387="","",PARAMETER!I387)</f>
        <v/>
      </c>
      <c r="H382" s="29" t="str">
        <f>IF(PARAMETER!J387="","",PARAMETER!J387)</f>
        <v/>
      </c>
      <c r="M382" s="32" t="str">
        <f>IF(PARAMETER!E387="","",PARAMETER!E387)</f>
        <v>2019-03</v>
      </c>
      <c r="N382" s="32" t="b">
        <f>IF(LEFT(PARAMETER!C387,6)=$AE$51,TRUE,FALSE)</f>
        <v>0</v>
      </c>
      <c r="O382" s="33" t="str">
        <f t="shared" si="30"/>
        <v/>
      </c>
      <c r="P382" s="33" t="str">
        <f t="shared" si="31"/>
        <v/>
      </c>
      <c r="Q382" s="33" t="str">
        <f t="shared" si="29"/>
        <v/>
      </c>
      <c r="R382" s="101"/>
      <c r="S382" s="32" t="str">
        <f>IF(M382="","",PARAMETER!C387&amp;": "&amp;PARAMETER!E387&amp;" ("&amp;PARAMETER!D387&amp;")")</f>
        <v>DIN EN ISO 5667-16: 2019-03 (L 1)</v>
      </c>
      <c r="T382" s="32" t="str">
        <f>IF(R382&lt;&gt;"",R382,IF(N382,LEFT(PARAMETER!C387,9)&amp;"-"&amp;PARAMETER!D387&amp;Q382&amp;": "&amp;'DAkkS Transfer'!M382,S382))</f>
        <v>DIN EN ISO 5667-16: 2019-03 (L 1)</v>
      </c>
      <c r="U382" s="33" t="str">
        <f>IF(H382="","",MAX(U$9:U381)+1)</f>
        <v/>
      </c>
      <c r="V382" s="32" t="str">
        <f>IF(G382=PARAMETER!Q$9,PARAMETER!B387&amp;" - "&amp;AD$62,"")</f>
        <v/>
      </c>
      <c r="W382" s="32" t="str">
        <f>IF(H382="x",PARAMETER!B387,W381)</f>
        <v>4. Biologische Verfahren, Biotests // Biologische Testverfahren</v>
      </c>
      <c r="X382" s="33" t="b">
        <f>ISNUMBER(PARAMETER!K387)</f>
        <v>1</v>
      </c>
    </row>
    <row r="383" spans="1:24" ht="15.6" customHeight="1" x14ac:dyDescent="0.25">
      <c r="A383" s="77">
        <v>374</v>
      </c>
      <c r="B383" s="34" t="str">
        <f>IF(H383="S",V383,IF(H383="","",IF(PARAMETER!B388='DAkkS Transfer'!W382,"",'DAkkS Transfer'!W383)))</f>
        <v/>
      </c>
      <c r="C383" s="35" t="str">
        <f t="shared" ref="C383:C404" si="33">T383</f>
        <v>DIN EN ISO 15088: 2009-06 (T 6)</v>
      </c>
      <c r="D383" s="29" t="str">
        <f>IF(PARAMETER!F388="","",PARAMETER!F388)</f>
        <v/>
      </c>
      <c r="E383" s="29" t="str">
        <f>IF(PARAMETER!G388="","",PARAMETER!G388)</f>
        <v/>
      </c>
      <c r="F383" s="36" t="str">
        <f>IF(PARAMETER!H388="","",PARAMETER!H388)</f>
        <v/>
      </c>
      <c r="G383" s="28" t="str">
        <f>IF(PARAMETER!I388="","",PARAMETER!I388)</f>
        <v/>
      </c>
      <c r="H383" s="29" t="str">
        <f>IF(PARAMETER!J388="","",PARAMETER!J388)</f>
        <v/>
      </c>
      <c r="M383" s="32" t="str">
        <f>IF(PARAMETER!E388="","",PARAMETER!E388)</f>
        <v>2009-06</v>
      </c>
      <c r="N383" s="32" t="b">
        <f>IF(LEFT(PARAMETER!C388,6)=$AE$51,TRUE,FALSE)</f>
        <v>0</v>
      </c>
      <c r="O383" s="33" t="str">
        <f t="shared" si="30"/>
        <v/>
      </c>
      <c r="P383" s="33" t="str">
        <f t="shared" si="31"/>
        <v/>
      </c>
      <c r="Q383" s="33" t="str">
        <f t="shared" si="29"/>
        <v/>
      </c>
      <c r="R383" s="101"/>
      <c r="S383" s="32" t="str">
        <f>IF(M383="","",PARAMETER!C388&amp;": "&amp;PARAMETER!E388&amp;" ("&amp;PARAMETER!D388&amp;")")</f>
        <v>DIN EN ISO 15088: 2009-06 (T 6)</v>
      </c>
      <c r="T383" s="32" t="str">
        <f>IF(R383&lt;&gt;"",R383,IF(N383,LEFT(PARAMETER!C388,9)&amp;"-"&amp;PARAMETER!D388&amp;Q383&amp;": "&amp;'DAkkS Transfer'!M383,S383))</f>
        <v>DIN EN ISO 15088: 2009-06 (T 6)</v>
      </c>
      <c r="U383" s="33" t="str">
        <f>IF(H383="","",MAX(U$9:U382)+1)</f>
        <v/>
      </c>
      <c r="V383" s="32" t="str">
        <f>IF(G383=PARAMETER!Q$9,PARAMETER!B388&amp;" - "&amp;AD$62,"")</f>
        <v/>
      </c>
      <c r="W383" s="32" t="str">
        <f>IF(H383="x",PARAMETER!B388,W382)</f>
        <v>4. Biologische Verfahren, Biotests // Biologische Testverfahren</v>
      </c>
      <c r="X383" s="33" t="b">
        <f>ISNUMBER(PARAMETER!K388)</f>
        <v>1</v>
      </c>
    </row>
    <row r="384" spans="1:24" ht="15.6" customHeight="1" x14ac:dyDescent="0.25">
      <c r="A384" s="77">
        <v>375</v>
      </c>
      <c r="B384" s="34" t="str">
        <f>IF(H384="S",V384,IF(H384="","",IF(PARAMETER!B389='DAkkS Transfer'!W383,"",'DAkkS Transfer'!W384)))</f>
        <v/>
      </c>
      <c r="C384" s="35" t="str">
        <f t="shared" si="33"/>
        <v>DIN 38412-L 30: 1989-03</v>
      </c>
      <c r="D384" s="29" t="str">
        <f>IF(PARAMETER!F389="","",PARAMETER!F389)</f>
        <v/>
      </c>
      <c r="E384" s="29" t="str">
        <f>IF(PARAMETER!G389="","",PARAMETER!G389)</f>
        <v/>
      </c>
      <c r="F384" s="36" t="str">
        <f>IF(PARAMETER!H389="","",PARAMETER!H389)</f>
        <v/>
      </c>
      <c r="G384" s="28" t="str">
        <f>IF(PARAMETER!I389="","",PARAMETER!I389)</f>
        <v/>
      </c>
      <c r="H384" s="29" t="str">
        <f>IF(PARAMETER!J389="","",PARAMETER!J389)</f>
        <v/>
      </c>
      <c r="M384" s="32" t="str">
        <f>IF(PARAMETER!E389="","",PARAMETER!E389)</f>
        <v>1989-03</v>
      </c>
      <c r="N384" s="32" t="b">
        <f>IF(LEFT(PARAMETER!C389,6)=$AE$51,TRUE,FALSE)</f>
        <v>1</v>
      </c>
      <c r="O384" s="33">
        <f t="shared" si="30"/>
        <v>19</v>
      </c>
      <c r="P384" s="33">
        <f t="shared" si="31"/>
        <v>13</v>
      </c>
      <c r="Q384" s="33" t="str">
        <f t="shared" si="29"/>
        <v/>
      </c>
      <c r="R384" s="101"/>
      <c r="S384" s="32" t="str">
        <f>IF(M384="","",PARAMETER!C389&amp;": "&amp;PARAMETER!E389&amp;" ("&amp;PARAMETER!D389&amp;")")</f>
        <v>DIN 38412-30: 1989-03 (L 30)</v>
      </c>
      <c r="T384" s="32" t="str">
        <f>IF(R384&lt;&gt;"",R384,IF(N384,LEFT(PARAMETER!C389,9)&amp;"-"&amp;PARAMETER!D389&amp;Q384&amp;": "&amp;'DAkkS Transfer'!M384,S384))</f>
        <v>DIN 38412-L 30: 1989-03</v>
      </c>
      <c r="U384" s="33" t="str">
        <f>IF(H384="","",MAX(U$9:U383)+1)</f>
        <v/>
      </c>
      <c r="V384" s="32" t="str">
        <f>IF(G384=PARAMETER!Q$9,PARAMETER!B389&amp;" - "&amp;AD$62,"")</f>
        <v/>
      </c>
      <c r="W384" s="32" t="str">
        <f>IF(H384="x",PARAMETER!B389,W383)</f>
        <v>4. Biologische Verfahren, Biotests // Biologische Testverfahren</v>
      </c>
      <c r="X384" s="33" t="b">
        <f>ISNUMBER(PARAMETER!K389)</f>
        <v>1</v>
      </c>
    </row>
    <row r="385" spans="1:24" ht="15.6" customHeight="1" x14ac:dyDescent="0.25">
      <c r="A385" s="77">
        <v>376</v>
      </c>
      <c r="B385" s="34" t="str">
        <f>IF(H385="S",V385,IF(H385="","",IF(PARAMETER!B390='DAkkS Transfer'!W384,"",'DAkkS Transfer'!W385)))</f>
        <v/>
      </c>
      <c r="C385" s="35" t="str">
        <f t="shared" si="33"/>
        <v>DIN 38412-L 33: 1991-03</v>
      </c>
      <c r="D385" s="29" t="str">
        <f>IF(PARAMETER!F390="","",PARAMETER!F390)</f>
        <v/>
      </c>
      <c r="E385" s="29" t="str">
        <f>IF(PARAMETER!G390="","",PARAMETER!G390)</f>
        <v/>
      </c>
      <c r="F385" s="36" t="str">
        <f>IF(PARAMETER!H390="","",PARAMETER!H390)</f>
        <v/>
      </c>
      <c r="G385" s="28" t="str">
        <f>IF(PARAMETER!I390="","",PARAMETER!I390)</f>
        <v/>
      </c>
      <c r="H385" s="29" t="str">
        <f>IF(PARAMETER!J390="","",PARAMETER!J390)</f>
        <v/>
      </c>
      <c r="M385" s="32" t="str">
        <f>IF(PARAMETER!E390="","",PARAMETER!E390)</f>
        <v>1991-03</v>
      </c>
      <c r="N385" s="32" t="b">
        <f>IF(LEFT(PARAMETER!C390,6)=$AE$51,TRUE,FALSE)</f>
        <v>1</v>
      </c>
      <c r="O385" s="33">
        <f t="shared" si="30"/>
        <v>19</v>
      </c>
      <c r="P385" s="33">
        <f t="shared" si="31"/>
        <v>13</v>
      </c>
      <c r="Q385" s="33" t="str">
        <f t="shared" si="29"/>
        <v/>
      </c>
      <c r="R385" s="101"/>
      <c r="S385" s="32" t="str">
        <f>IF(M385="","",PARAMETER!C390&amp;": "&amp;PARAMETER!E390&amp;" ("&amp;PARAMETER!D390&amp;")")</f>
        <v>DIN 38412-33: 1991-03 (L 33)</v>
      </c>
      <c r="T385" s="32" t="str">
        <f>IF(R385&lt;&gt;"",R385,IF(N385,LEFT(PARAMETER!C390,9)&amp;"-"&amp;PARAMETER!D390&amp;Q385&amp;": "&amp;'DAkkS Transfer'!M385,S385))</f>
        <v>DIN 38412-L 33: 1991-03</v>
      </c>
      <c r="U385" s="33" t="str">
        <f>IF(H385="","",MAX(U$9:U384)+1)</f>
        <v/>
      </c>
      <c r="V385" s="32" t="str">
        <f>IF(G385=PARAMETER!Q$9,PARAMETER!B390&amp;" - "&amp;AD$62,"")</f>
        <v/>
      </c>
      <c r="W385" s="32" t="str">
        <f>IF(H385="x",PARAMETER!B390,W384)</f>
        <v>4. Biologische Verfahren, Biotests // Biologische Testverfahren</v>
      </c>
      <c r="X385" s="33" t="b">
        <f>ISNUMBER(PARAMETER!K390)</f>
        <v>1</v>
      </c>
    </row>
    <row r="386" spans="1:24" ht="15.6" customHeight="1" x14ac:dyDescent="0.25">
      <c r="A386" s="77">
        <v>377</v>
      </c>
      <c r="B386" s="34" t="str">
        <f>IF(H386="S",V386,IF(H386="","",IF(PARAMETER!B391='DAkkS Transfer'!W385,"",'DAkkS Transfer'!W386)))</f>
        <v/>
      </c>
      <c r="C386" s="35" t="str">
        <f t="shared" si="33"/>
        <v>DIN EN ISO 11348-1: 2009-05 (L 51)</v>
      </c>
      <c r="D386" s="29" t="str">
        <f>IF(PARAMETER!F391="","",PARAMETER!F391)</f>
        <v/>
      </c>
      <c r="E386" s="29" t="str">
        <f>IF(PARAMETER!G391="","",PARAMETER!G391)</f>
        <v/>
      </c>
      <c r="F386" s="36" t="str">
        <f>IF(PARAMETER!H391="","",PARAMETER!H391)</f>
        <v/>
      </c>
      <c r="G386" s="28" t="str">
        <f>IF(PARAMETER!I391="","",PARAMETER!I391)</f>
        <v/>
      </c>
      <c r="H386" s="29" t="str">
        <f>IF(PARAMETER!J391="","",PARAMETER!J391)</f>
        <v/>
      </c>
      <c r="M386" s="32" t="str">
        <f>IF(PARAMETER!E391="","",PARAMETER!E391)</f>
        <v>2009-05</v>
      </c>
      <c r="N386" s="32" t="b">
        <f>IF(LEFT(PARAMETER!C391,6)=$AE$51,TRUE,FALSE)</f>
        <v>0</v>
      </c>
      <c r="O386" s="33" t="str">
        <f t="shared" si="30"/>
        <v/>
      </c>
      <c r="P386" s="33" t="str">
        <f t="shared" si="31"/>
        <v/>
      </c>
      <c r="Q386" s="33" t="str">
        <f t="shared" si="29"/>
        <v/>
      </c>
      <c r="R386" s="101"/>
      <c r="S386" s="32" t="str">
        <f>IF(M386="","",PARAMETER!C391&amp;": "&amp;PARAMETER!E391&amp;" ("&amp;PARAMETER!D391&amp;")")</f>
        <v>DIN EN ISO 11348-1: 2009-05 (L 51)</v>
      </c>
      <c r="T386" s="32" t="str">
        <f>IF(R386&lt;&gt;"",R386,IF(N386,LEFT(PARAMETER!C391,9)&amp;"-"&amp;PARAMETER!D391&amp;Q386&amp;": "&amp;'DAkkS Transfer'!M386,S386))</f>
        <v>DIN EN ISO 11348-1: 2009-05 (L 51)</v>
      </c>
      <c r="U386" s="33" t="str">
        <f>IF(H386="","",MAX(U$9:U385)+1)</f>
        <v/>
      </c>
      <c r="V386" s="32" t="str">
        <f>IF(G386=PARAMETER!Q$9,PARAMETER!B391&amp;" - "&amp;AD$62,"")</f>
        <v/>
      </c>
      <c r="W386" s="32" t="str">
        <f>IF(H386="x",PARAMETER!B391,W385)</f>
        <v>4. Biologische Verfahren, Biotests // Biologische Testverfahren</v>
      </c>
      <c r="X386" s="33" t="b">
        <f>ISNUMBER(PARAMETER!K391)</f>
        <v>1</v>
      </c>
    </row>
    <row r="387" spans="1:24" ht="15.6" customHeight="1" x14ac:dyDescent="0.25">
      <c r="A387" s="77">
        <v>378</v>
      </c>
      <c r="B387" s="34" t="str">
        <f>IF(H387="S",V387,IF(H387="","",IF(PARAMETER!B392='DAkkS Transfer'!W386,"",'DAkkS Transfer'!W387)))</f>
        <v/>
      </c>
      <c r="C387" s="35" t="str">
        <f t="shared" si="33"/>
        <v>DIN EN ISO 11348-1: 2023-12 (L 51)</v>
      </c>
      <c r="D387" s="29" t="str">
        <f>IF(PARAMETER!F392="","",PARAMETER!F392)</f>
        <v/>
      </c>
      <c r="E387" s="29" t="str">
        <f>IF(PARAMETER!G392="","",PARAMETER!G392)</f>
        <v/>
      </c>
      <c r="F387" s="36" t="str">
        <f>IF(PARAMETER!H392="","",PARAMETER!H392)</f>
        <v/>
      </c>
      <c r="G387" s="28" t="str">
        <f>IF(PARAMETER!I392="","",PARAMETER!I392)</f>
        <v/>
      </c>
      <c r="H387" s="29" t="str">
        <f>IF(PARAMETER!J392="","",PARAMETER!J392)</f>
        <v/>
      </c>
      <c r="M387" s="32" t="str">
        <f>IF(PARAMETER!E392="","",PARAMETER!E392)</f>
        <v>2023-12</v>
      </c>
      <c r="N387" s="32" t="b">
        <f>IF(LEFT(PARAMETER!C392,6)=$AE$51,TRUE,FALSE)</f>
        <v>0</v>
      </c>
      <c r="O387" s="33" t="str">
        <f t="shared" si="30"/>
        <v/>
      </c>
      <c r="P387" s="33" t="str">
        <f t="shared" si="31"/>
        <v/>
      </c>
      <c r="Q387" s="33" t="str">
        <f t="shared" si="29"/>
        <v/>
      </c>
      <c r="R387" s="101"/>
      <c r="S387" s="32" t="str">
        <f>IF(M387="","",PARAMETER!C392&amp;": "&amp;PARAMETER!E392&amp;" ("&amp;PARAMETER!D392&amp;")")</f>
        <v>DIN EN ISO 11348-1: 2023-12 (L 51)</v>
      </c>
      <c r="T387" s="32" t="str">
        <f>IF(R387&lt;&gt;"",R387,IF(N387,LEFT(PARAMETER!C392,9)&amp;"-"&amp;PARAMETER!D392&amp;Q387&amp;": "&amp;'DAkkS Transfer'!M387,S387))</f>
        <v>DIN EN ISO 11348-1: 2023-12 (L 51)</v>
      </c>
      <c r="U387" s="33" t="str">
        <f>IF(H387="","",MAX(U$9:U386)+1)</f>
        <v/>
      </c>
      <c r="V387" s="32" t="str">
        <f>IF(G387=PARAMETER!Q$9,PARAMETER!B392&amp;" - "&amp;AD$62,"")</f>
        <v/>
      </c>
      <c r="W387" s="32" t="str">
        <f>IF(H387="x",PARAMETER!B392,W386)</f>
        <v>4. Biologische Verfahren, Biotests // Biologische Testverfahren</v>
      </c>
      <c r="X387" s="33" t="b">
        <f>ISNUMBER(PARAMETER!K392)</f>
        <v>0</v>
      </c>
    </row>
    <row r="388" spans="1:24" ht="15.6" customHeight="1" x14ac:dyDescent="0.25">
      <c r="A388" s="77">
        <v>379</v>
      </c>
      <c r="B388" s="34" t="str">
        <f>IF(H388="S",V388,IF(H388="","",IF(PARAMETER!B393='DAkkS Transfer'!W387,"",'DAkkS Transfer'!W388)))</f>
        <v/>
      </c>
      <c r="C388" s="35" t="str">
        <f t="shared" si="33"/>
        <v>DIN EN ISO 11348-2: 2009-05 (L 52)</v>
      </c>
      <c r="D388" s="29" t="str">
        <f>IF(PARAMETER!F393="","",PARAMETER!F393)</f>
        <v/>
      </c>
      <c r="E388" s="29" t="str">
        <f>IF(PARAMETER!G393="","",PARAMETER!G393)</f>
        <v/>
      </c>
      <c r="F388" s="36" t="str">
        <f>IF(PARAMETER!H393="","",PARAMETER!H393)</f>
        <v/>
      </c>
      <c r="G388" s="28" t="str">
        <f>IF(PARAMETER!I393="","",PARAMETER!I393)</f>
        <v/>
      </c>
      <c r="H388" s="29" t="str">
        <f>IF(PARAMETER!J393="","",PARAMETER!J393)</f>
        <v/>
      </c>
      <c r="M388" s="32" t="str">
        <f>IF(PARAMETER!E393="","",PARAMETER!E393)</f>
        <v>2009-05</v>
      </c>
      <c r="N388" s="32" t="b">
        <f>IF(LEFT(PARAMETER!C393,6)=$AE$51,TRUE,FALSE)</f>
        <v>0</v>
      </c>
      <c r="O388" s="33" t="str">
        <f t="shared" si="30"/>
        <v/>
      </c>
      <c r="P388" s="33" t="str">
        <f t="shared" si="31"/>
        <v/>
      </c>
      <c r="Q388" s="33" t="str">
        <f t="shared" si="29"/>
        <v/>
      </c>
      <c r="R388" s="101"/>
      <c r="S388" s="32" t="str">
        <f>IF(M388="","",PARAMETER!C393&amp;": "&amp;PARAMETER!E393&amp;" ("&amp;PARAMETER!D393&amp;")")</f>
        <v>DIN EN ISO 11348-2: 2009-05 (L 52)</v>
      </c>
      <c r="T388" s="32" t="str">
        <f>IF(R388&lt;&gt;"",R388,IF(N388,LEFT(PARAMETER!C393,9)&amp;"-"&amp;PARAMETER!D393&amp;Q388&amp;": "&amp;'DAkkS Transfer'!M388,S388))</f>
        <v>DIN EN ISO 11348-2: 2009-05 (L 52)</v>
      </c>
      <c r="U388" s="33" t="str">
        <f>IF(H388="","",MAX(U$9:U387)+1)</f>
        <v/>
      </c>
      <c r="V388" s="32" t="str">
        <f>IF(G388=PARAMETER!Q$9,PARAMETER!B393&amp;" - "&amp;AD$62,"")</f>
        <v/>
      </c>
      <c r="W388" s="32" t="str">
        <f>IF(H388="x",PARAMETER!B393,W387)</f>
        <v>4. Biologische Verfahren, Biotests // Biologische Testverfahren</v>
      </c>
      <c r="X388" s="33" t="b">
        <f>ISNUMBER(PARAMETER!K393)</f>
        <v>1</v>
      </c>
    </row>
    <row r="389" spans="1:24" ht="15.6" customHeight="1" x14ac:dyDescent="0.25">
      <c r="A389" s="77">
        <v>380</v>
      </c>
      <c r="B389" s="34" t="str">
        <f>IF(H389="S",V389,IF(H389="","",IF(PARAMETER!B394='DAkkS Transfer'!W388,"",'DAkkS Transfer'!W389)))</f>
        <v/>
      </c>
      <c r="C389" s="35" t="str">
        <f t="shared" si="33"/>
        <v>DIN EN ISO 11348-2: 2023-12 (L 52)</v>
      </c>
      <c r="D389" s="29" t="str">
        <f>IF(PARAMETER!F394="","",PARAMETER!F394)</f>
        <v/>
      </c>
      <c r="E389" s="29" t="str">
        <f>IF(PARAMETER!G394="","",PARAMETER!G394)</f>
        <v/>
      </c>
      <c r="F389" s="36" t="str">
        <f>IF(PARAMETER!H394="","",PARAMETER!H394)</f>
        <v/>
      </c>
      <c r="G389" s="28" t="str">
        <f>IF(PARAMETER!I394="","",PARAMETER!I394)</f>
        <v/>
      </c>
      <c r="H389" s="29" t="str">
        <f>IF(PARAMETER!J394="","",PARAMETER!J394)</f>
        <v/>
      </c>
      <c r="M389" s="32" t="str">
        <f>IF(PARAMETER!E394="","",PARAMETER!E394)</f>
        <v>2023-12</v>
      </c>
      <c r="N389" s="32" t="b">
        <f>IF(LEFT(PARAMETER!C394,6)=$AE$51,TRUE,FALSE)</f>
        <v>0</v>
      </c>
      <c r="O389" s="33" t="str">
        <f t="shared" si="30"/>
        <v/>
      </c>
      <c r="P389" s="33" t="str">
        <f t="shared" si="31"/>
        <v/>
      </c>
      <c r="Q389" s="33" t="str">
        <f t="shared" si="29"/>
        <v/>
      </c>
      <c r="R389" s="101"/>
      <c r="S389" s="32" t="str">
        <f>IF(M389="","",PARAMETER!C394&amp;": "&amp;PARAMETER!E394&amp;" ("&amp;PARAMETER!D394&amp;")")</f>
        <v>DIN EN ISO 11348-2: 2023-12 (L 52)</v>
      </c>
      <c r="T389" s="32" t="str">
        <f>IF(R389&lt;&gt;"",R389,IF(N389,LEFT(PARAMETER!C394,9)&amp;"-"&amp;PARAMETER!D394&amp;Q389&amp;": "&amp;'DAkkS Transfer'!M389,S389))</f>
        <v>DIN EN ISO 11348-2: 2023-12 (L 52)</v>
      </c>
      <c r="U389" s="33" t="str">
        <f>IF(H389="","",MAX(U$9:U388)+1)</f>
        <v/>
      </c>
      <c r="V389" s="32" t="str">
        <f>IF(G389=PARAMETER!Q$9,PARAMETER!B394&amp;" - "&amp;AD$62,"")</f>
        <v/>
      </c>
      <c r="W389" s="32" t="str">
        <f>IF(H389="x",PARAMETER!B394,W388)</f>
        <v>4. Biologische Verfahren, Biotests // Biologische Testverfahren</v>
      </c>
      <c r="X389" s="33" t="b">
        <f>ISNUMBER(PARAMETER!K394)</f>
        <v>0</v>
      </c>
    </row>
    <row r="390" spans="1:24" ht="15.6" customHeight="1" x14ac:dyDescent="0.25">
      <c r="A390" s="77">
        <v>381</v>
      </c>
      <c r="B390" s="34" t="str">
        <f>IF(H390="S",V390,IF(H390="","",IF(PARAMETER!B395='DAkkS Transfer'!W389,"",'DAkkS Transfer'!W390)))</f>
        <v/>
      </c>
      <c r="C390" s="35" t="str">
        <f t="shared" si="33"/>
        <v>Anhang zur Richtlinie 92/69/EWG vom 31.07.1992 zur 17. Anpassung der Richtlinie 67/548/EWG (EG Nr. L383 S.187 (Kennzeichnungsrichtlinie), vom 29. Dezember 1992)</v>
      </c>
      <c r="D390" s="29" t="str">
        <f>IF(PARAMETER!F395="","",PARAMETER!F395)</f>
        <v/>
      </c>
      <c r="E390" s="29" t="str">
        <f>IF(PARAMETER!G395="","",PARAMETER!G395)</f>
        <v/>
      </c>
      <c r="F390" s="36" t="str">
        <f>IF(PARAMETER!H395="","",PARAMETER!H395)</f>
        <v/>
      </c>
      <c r="G390" s="28" t="str">
        <f>IF(PARAMETER!I395="","",PARAMETER!I395)</f>
        <v/>
      </c>
      <c r="H390" s="29" t="str">
        <f>IF(PARAMETER!J395="","",PARAMETER!J395)</f>
        <v/>
      </c>
      <c r="M390" s="32" t="str">
        <f>IF(PARAMETER!E395="","",PARAMETER!E395)</f>
        <v/>
      </c>
      <c r="N390" s="32" t="b">
        <f>IF(LEFT(PARAMETER!C395,6)=$AE$51,TRUE,FALSE)</f>
        <v>0</v>
      </c>
      <c r="O390" s="33" t="str">
        <f t="shared" si="30"/>
        <v/>
      </c>
      <c r="P390" s="33" t="str">
        <f t="shared" si="31"/>
        <v/>
      </c>
      <c r="Q390" s="33" t="str">
        <f t="shared" si="29"/>
        <v/>
      </c>
      <c r="R390" s="101" t="s">
        <v>165</v>
      </c>
      <c r="S390" s="32" t="str">
        <f>IF(M390="","",PARAMETER!C395&amp;": "&amp;PARAMETER!E395&amp;" ("&amp;PARAMETER!D395&amp;")")</f>
        <v/>
      </c>
      <c r="T390" s="32" t="str">
        <f>IF(R390&lt;&gt;"",R390,IF(N390,LEFT(PARAMETER!C395,9)&amp;"-"&amp;PARAMETER!D395&amp;Q390&amp;": "&amp;'DAkkS Transfer'!M390,S390))</f>
        <v>Anhang zur Richtlinie 92/69/EWG vom 31.07.1992 zur 17. Anpassung der Richtlinie 67/548/EWG (EG Nr. L383 S.187 (Kennzeichnungsrichtlinie), vom 29. Dezember 1992)</v>
      </c>
      <c r="U390" s="33" t="str">
        <f>IF(H390="","",MAX(U$9:U389)+1)</f>
        <v/>
      </c>
      <c r="V390" s="32" t="str">
        <f>IF(G390=PARAMETER!Q$9,PARAMETER!B395&amp;" - "&amp;AD$62,"")</f>
        <v/>
      </c>
      <c r="W390" s="32" t="str">
        <f>IF(H390="x",PARAMETER!B395,W389)</f>
        <v>4. Biologische Verfahren, Biotests // Biologische Testverfahren</v>
      </c>
      <c r="X390" s="33" t="b">
        <f>ISNUMBER(PARAMETER!K395)</f>
        <v>1</v>
      </c>
    </row>
    <row r="391" spans="1:24" ht="15.6" customHeight="1" x14ac:dyDescent="0.25">
      <c r="A391" s="77">
        <v>382</v>
      </c>
      <c r="B391" s="34" t="str">
        <f>IF(H391="S",V391,IF(H391="","",IF(PARAMETER!B396='DAkkS Transfer'!W390,"",'DAkkS Transfer'!W391)))</f>
        <v/>
      </c>
      <c r="C391" s="35" t="str">
        <f t="shared" si="33"/>
        <v>DIN EN ISO 9888: 1999-11 (L 25)</v>
      </c>
      <c r="D391" s="29" t="str">
        <f>IF(PARAMETER!F396="","",PARAMETER!F396)</f>
        <v/>
      </c>
      <c r="E391" s="29" t="str">
        <f>IF(PARAMETER!G396="","",PARAMETER!G396)</f>
        <v/>
      </c>
      <c r="F391" s="36" t="str">
        <f>IF(PARAMETER!H396="","",PARAMETER!H396)</f>
        <v/>
      </c>
      <c r="G391" s="28" t="str">
        <f>IF(PARAMETER!I396="","",PARAMETER!I396)</f>
        <v/>
      </c>
      <c r="H391" s="29" t="str">
        <f>IF(PARAMETER!J396="","",PARAMETER!J396)</f>
        <v/>
      </c>
      <c r="M391" s="32" t="str">
        <f>IF(PARAMETER!E396="","",PARAMETER!E396)</f>
        <v>1999-11</v>
      </c>
      <c r="N391" s="32" t="b">
        <f>IF(LEFT(PARAMETER!C396,6)=$AE$51,TRUE,FALSE)</f>
        <v>0</v>
      </c>
      <c r="O391" s="33" t="str">
        <f t="shared" si="30"/>
        <v/>
      </c>
      <c r="P391" s="33" t="str">
        <f t="shared" si="31"/>
        <v/>
      </c>
      <c r="Q391" s="33" t="str">
        <f t="shared" si="29"/>
        <v/>
      </c>
      <c r="R391" s="101"/>
      <c r="S391" s="32" t="str">
        <f>IF(M391="","",PARAMETER!C396&amp;": "&amp;PARAMETER!E396&amp;" ("&amp;PARAMETER!D396&amp;")")</f>
        <v>DIN EN ISO 9888: 1999-11 (L 25)</v>
      </c>
      <c r="T391" s="32" t="str">
        <f>IF(R391&lt;&gt;"",R391,IF(N391,LEFT(PARAMETER!C396,9)&amp;"-"&amp;PARAMETER!D396&amp;Q391&amp;": "&amp;'DAkkS Transfer'!M391,S391))</f>
        <v>DIN EN ISO 9888: 1999-11 (L 25)</v>
      </c>
      <c r="U391" s="33" t="str">
        <f>IF(H391="","",MAX(U$9:U390)+1)</f>
        <v/>
      </c>
      <c r="V391" s="32" t="str">
        <f>IF(G391=PARAMETER!Q$9,PARAMETER!B396&amp;" - "&amp;AD$62,"")</f>
        <v/>
      </c>
      <c r="W391" s="32" t="str">
        <f>IF(H391="x",PARAMETER!B396,W390)</f>
        <v>4. Biologische Verfahren, Biotests // Biologische Testverfahren</v>
      </c>
      <c r="X391" s="33" t="b">
        <f>ISNUMBER(PARAMETER!K396)</f>
        <v>1</v>
      </c>
    </row>
    <row r="392" spans="1:24" ht="15.6" customHeight="1" x14ac:dyDescent="0.25">
      <c r="A392" s="77">
        <v>383</v>
      </c>
      <c r="B392" s="34" t="str">
        <f>IF(H392="S",V392,IF(H392="","",IF(PARAMETER!B397='DAkkS Transfer'!W391,"",'DAkkS Transfer'!W392)))</f>
        <v/>
      </c>
      <c r="C392" s="35" t="str">
        <f t="shared" si="33"/>
        <v>DIN EN ISO 9888: 1999-11 (L 25)</v>
      </c>
      <c r="D392" s="29" t="str">
        <f>IF(PARAMETER!F397="","",PARAMETER!F397)</f>
        <v/>
      </c>
      <c r="E392" s="29" t="str">
        <f>IF(PARAMETER!G397="","",PARAMETER!G397)</f>
        <v/>
      </c>
      <c r="F392" s="36" t="str">
        <f>IF(PARAMETER!H397="","",PARAMETER!H397)</f>
        <v/>
      </c>
      <c r="G392" s="28" t="str">
        <f>IF(PARAMETER!I397="","",PARAMETER!I397)</f>
        <v/>
      </c>
      <c r="H392" s="29" t="str">
        <f>IF(PARAMETER!J397="","",PARAMETER!J397)</f>
        <v/>
      </c>
      <c r="M392" s="32" t="str">
        <f>IF(PARAMETER!E397="","",PARAMETER!E397)</f>
        <v>1999-11</v>
      </c>
      <c r="N392" s="32" t="b">
        <f>IF(LEFT(PARAMETER!C397,6)=$AE$51,TRUE,FALSE)</f>
        <v>0</v>
      </c>
      <c r="O392" s="33" t="str">
        <f t="shared" si="30"/>
        <v/>
      </c>
      <c r="P392" s="33" t="str">
        <f t="shared" si="31"/>
        <v/>
      </c>
      <c r="Q392" s="33" t="str">
        <f t="shared" si="29"/>
        <v/>
      </c>
      <c r="R392" s="101"/>
      <c r="S392" s="32" t="str">
        <f>IF(M392="","",PARAMETER!C397&amp;": "&amp;PARAMETER!E397&amp;" ("&amp;PARAMETER!D397&amp;")")</f>
        <v>DIN EN ISO 9888: 1999-11 (L 25)</v>
      </c>
      <c r="T392" s="32" t="str">
        <f>IF(R392&lt;&gt;"",R392,IF(N392,LEFT(PARAMETER!C397,9)&amp;"-"&amp;PARAMETER!D397&amp;Q392&amp;": "&amp;'DAkkS Transfer'!M392,S392))</f>
        <v>DIN EN ISO 9888: 1999-11 (L 25)</v>
      </c>
      <c r="U392" s="33" t="str">
        <f>IF(H392="","",MAX(U$9:U391)+1)</f>
        <v/>
      </c>
      <c r="V392" s="32" t="str">
        <f>IF(G392=PARAMETER!Q$9,PARAMETER!B397&amp;" - "&amp;AD$62,"")</f>
        <v/>
      </c>
      <c r="W392" s="32" t="str">
        <f>IF(H392="x",PARAMETER!B397,W391)</f>
        <v>4. Biologische Verfahren, Biotests // Biologische Testverfahren</v>
      </c>
      <c r="X392" s="33" t="b">
        <f>ISNUMBER(PARAMETER!K397)</f>
        <v>1</v>
      </c>
    </row>
    <row r="393" spans="1:24" ht="15.6" customHeight="1" x14ac:dyDescent="0.25">
      <c r="A393" s="77">
        <v>384</v>
      </c>
      <c r="B393" s="34" t="str">
        <f>IF(H393="S",V393,IF(H393="","",IF(PARAMETER!B398='DAkkS Transfer'!W392,"",'DAkkS Transfer'!W393)))</f>
        <v/>
      </c>
      <c r="C393" s="35" t="str">
        <f t="shared" si="33"/>
        <v>DIN EN ISO 9888: 1999-11 (L 25)</v>
      </c>
      <c r="D393" s="29" t="str">
        <f>IF(PARAMETER!F398="","",PARAMETER!F398)</f>
        <v/>
      </c>
      <c r="E393" s="29" t="str">
        <f>IF(PARAMETER!G398="","",PARAMETER!G398)</f>
        <v/>
      </c>
      <c r="F393" s="36" t="str">
        <f>IF(PARAMETER!H398="","",PARAMETER!H398)</f>
        <v/>
      </c>
      <c r="G393" s="28" t="str">
        <f>IF(PARAMETER!I398="","",PARAMETER!I398)</f>
        <v/>
      </c>
      <c r="H393" s="29" t="str">
        <f>IF(PARAMETER!J398="","",PARAMETER!J398)</f>
        <v/>
      </c>
      <c r="M393" s="32" t="str">
        <f>IF(PARAMETER!E398="","",PARAMETER!E398)</f>
        <v>1999-11</v>
      </c>
      <c r="N393" s="32" t="b">
        <f>IF(LEFT(PARAMETER!C398,6)=$AE$51,TRUE,FALSE)</f>
        <v>0</v>
      </c>
      <c r="O393" s="33" t="str">
        <f t="shared" si="30"/>
        <v/>
      </c>
      <c r="P393" s="33" t="str">
        <f t="shared" si="31"/>
        <v/>
      </c>
      <c r="Q393" s="33" t="str">
        <f t="shared" ref="Q393:Q405" si="34">IF(N393,IF(P393&gt;O393,MID(S393,O393,(P393-O393)),""),"")</f>
        <v/>
      </c>
      <c r="R393" s="101"/>
      <c r="S393" s="32" t="str">
        <f>IF(M393="","",PARAMETER!C398&amp;": "&amp;PARAMETER!E398&amp;" ("&amp;PARAMETER!D398&amp;")")</f>
        <v>DIN EN ISO 9888: 1999-11 (L 25)</v>
      </c>
      <c r="T393" s="32" t="str">
        <f>IF(R393&lt;&gt;"",R393,IF(N393,LEFT(PARAMETER!C398,9)&amp;"-"&amp;PARAMETER!D398&amp;Q393&amp;": "&amp;'DAkkS Transfer'!M393,S393))</f>
        <v>DIN EN ISO 9888: 1999-11 (L 25)</v>
      </c>
      <c r="U393" s="33" t="str">
        <f>IF(H393="","",MAX(U$9:U392)+1)</f>
        <v/>
      </c>
      <c r="V393" s="32" t="str">
        <f>IF(G393=PARAMETER!Q$9,PARAMETER!B398&amp;" - "&amp;AD$62,"")</f>
        <v/>
      </c>
      <c r="W393" s="32" t="str">
        <f>IF(H393="x",PARAMETER!B398,W392)</f>
        <v>4. Biologische Verfahren, Biotests // Biologische Testverfahren</v>
      </c>
      <c r="X393" s="33" t="b">
        <f>ISNUMBER(PARAMETER!K398)</f>
        <v>1</v>
      </c>
    </row>
    <row r="394" spans="1:24" ht="15.6" customHeight="1" x14ac:dyDescent="0.25">
      <c r="A394" s="77">
        <v>385</v>
      </c>
      <c r="B394" s="34" t="str">
        <f>IF(H394="S",V394,IF(H394="","",IF(PARAMETER!B399='DAkkS Transfer'!W393,"",'DAkkS Transfer'!W394)))</f>
        <v/>
      </c>
      <c r="C394" s="35" t="str">
        <f t="shared" si="33"/>
        <v>DIN EN ISO 5815-1: 2020-11 (H 50)</v>
      </c>
      <c r="D394" s="29" t="str">
        <f>IF(PARAMETER!F399="","",PARAMETER!F399)</f>
        <v/>
      </c>
      <c r="E394" s="29" t="str">
        <f>IF(PARAMETER!G399="","",PARAMETER!G399)</f>
        <v/>
      </c>
      <c r="F394" s="36" t="str">
        <f>IF(PARAMETER!H399="","",PARAMETER!H399)</f>
        <v/>
      </c>
      <c r="G394" s="28" t="str">
        <f>IF(PARAMETER!I399="","",PARAMETER!I399)</f>
        <v/>
      </c>
      <c r="H394" s="29" t="str">
        <f>IF(PARAMETER!J399="","",PARAMETER!J399)</f>
        <v/>
      </c>
      <c r="M394" s="32" t="str">
        <f>IF(PARAMETER!E399="","",PARAMETER!E399)</f>
        <v>2020-11</v>
      </c>
      <c r="N394" s="32" t="b">
        <f>IF(LEFT(PARAMETER!C399,6)=$AE$51,TRUE,FALSE)</f>
        <v>0</v>
      </c>
      <c r="O394" s="33" t="str">
        <f t="shared" si="30"/>
        <v/>
      </c>
      <c r="P394" s="33" t="str">
        <f t="shared" si="31"/>
        <v/>
      </c>
      <c r="Q394" s="33" t="str">
        <f t="shared" si="34"/>
        <v/>
      </c>
      <c r="R394" s="101"/>
      <c r="S394" s="32" t="str">
        <f>IF(M394="","",PARAMETER!C399&amp;": "&amp;PARAMETER!E399&amp;" ("&amp;PARAMETER!D399&amp;")")</f>
        <v>DIN EN ISO 5815-1: 2020-11 (H 50)</v>
      </c>
      <c r="T394" s="32" t="str">
        <f>IF(R394&lt;&gt;"",R394,IF(N394,LEFT(PARAMETER!C399,9)&amp;"-"&amp;PARAMETER!D399&amp;Q394&amp;": "&amp;'DAkkS Transfer'!M394,S394))</f>
        <v>DIN EN ISO 5815-1: 2020-11 (H 50)</v>
      </c>
      <c r="U394" s="33" t="str">
        <f>IF(H394="","",MAX(U$9:U393)+1)</f>
        <v/>
      </c>
      <c r="V394" s="32" t="str">
        <f>IF(G394=PARAMETER!Q$9,PARAMETER!B399&amp;" - "&amp;AD$62,"")</f>
        <v/>
      </c>
      <c r="W394" s="32" t="str">
        <f>IF(H394="x",PARAMETER!B399,W393)</f>
        <v>4. Biologische Verfahren, Biotests // Biologische Testverfahren</v>
      </c>
      <c r="X394" s="33" t="b">
        <f>ISNUMBER(PARAMETER!K399)</f>
        <v>1</v>
      </c>
    </row>
    <row r="395" spans="1:24" ht="15.6" customHeight="1" x14ac:dyDescent="0.25">
      <c r="A395" s="77">
        <v>386</v>
      </c>
      <c r="B395" s="34" t="str">
        <f>IF(H395="S",V395,IF(H395="","",IF(PARAMETER!B400='DAkkS Transfer'!W394,"",'DAkkS Transfer'!W395)))</f>
        <v/>
      </c>
      <c r="C395" s="35" t="str">
        <f t="shared" si="33"/>
        <v>DIN EN 1899-2: 1998-05 (H 52)</v>
      </c>
      <c r="D395" s="29" t="str">
        <f>IF(PARAMETER!F400="","",PARAMETER!F400)</f>
        <v/>
      </c>
      <c r="E395" s="29" t="str">
        <f>IF(PARAMETER!G400="","",PARAMETER!G400)</f>
        <v/>
      </c>
      <c r="F395" s="36" t="str">
        <f>IF(PARAMETER!H400="","",PARAMETER!H400)</f>
        <v/>
      </c>
      <c r="G395" s="28" t="str">
        <f>IF(PARAMETER!I400="","",PARAMETER!I400)</f>
        <v/>
      </c>
      <c r="H395" s="29" t="str">
        <f>IF(PARAMETER!J400="","",PARAMETER!J400)</f>
        <v/>
      </c>
      <c r="M395" s="32" t="str">
        <f>IF(PARAMETER!E400="","",PARAMETER!E400)</f>
        <v>1998-05</v>
      </c>
      <c r="N395" s="32" t="b">
        <f>IF(LEFT(PARAMETER!C400,6)=$AE$51,TRUE,FALSE)</f>
        <v>0</v>
      </c>
      <c r="O395" s="33" t="str">
        <f t="shared" si="30"/>
        <v/>
      </c>
      <c r="P395" s="33" t="str">
        <f t="shared" si="31"/>
        <v/>
      </c>
      <c r="Q395" s="33" t="str">
        <f t="shared" si="34"/>
        <v/>
      </c>
      <c r="R395" s="101"/>
      <c r="S395" s="32" t="str">
        <f>IF(M395="","",PARAMETER!C400&amp;": "&amp;PARAMETER!E400&amp;" ("&amp;PARAMETER!D400&amp;")")</f>
        <v>DIN EN 1899-2: 1998-05 (H 52)</v>
      </c>
      <c r="T395" s="32" t="str">
        <f>IF(R395&lt;&gt;"",R395,IF(N395,LEFT(PARAMETER!C400,9)&amp;"-"&amp;PARAMETER!D400&amp;Q395&amp;": "&amp;'DAkkS Transfer'!M395,S395))</f>
        <v>DIN EN 1899-2: 1998-05 (H 52)</v>
      </c>
      <c r="U395" s="33" t="str">
        <f>IF(H395="","",MAX(U$9:U394)+1)</f>
        <v/>
      </c>
      <c r="V395" s="32" t="str">
        <f>IF(G395=PARAMETER!Q$9,PARAMETER!B400&amp;" - "&amp;AD$62,"")</f>
        <v/>
      </c>
      <c r="W395" s="32" t="str">
        <f>IF(H395="x",PARAMETER!B400,W394)</f>
        <v>4. Biologische Verfahren, Biotests // Biologische Testverfahren</v>
      </c>
      <c r="X395" s="33" t="b">
        <f>ISNUMBER(PARAMETER!K400)</f>
        <v>0</v>
      </c>
    </row>
    <row r="396" spans="1:24" ht="15.6" customHeight="1" x14ac:dyDescent="0.25">
      <c r="A396" s="77">
        <v>387</v>
      </c>
      <c r="B396" s="34" t="str">
        <f>IF(H396="S",V396,IF(H396="","",IF(PARAMETER!B401='DAkkS Transfer'!W395,"",'DAkkS Transfer'!W396)))</f>
        <v/>
      </c>
      <c r="C396" s="35" t="str">
        <f t="shared" si="33"/>
        <v>DIN 38415-T 3: 1996-12</v>
      </c>
      <c r="D396" s="29" t="str">
        <f>IF(PARAMETER!F401="","",PARAMETER!F401)</f>
        <v/>
      </c>
      <c r="E396" s="29" t="str">
        <f>IF(PARAMETER!G401="","",PARAMETER!G401)</f>
        <v/>
      </c>
      <c r="F396" s="36" t="str">
        <f>IF(PARAMETER!H401="","",PARAMETER!H401)</f>
        <v/>
      </c>
      <c r="G396" s="28" t="str">
        <f>IF(PARAMETER!I401="","",PARAMETER!I401)</f>
        <v/>
      </c>
      <c r="H396" s="29" t="str">
        <f>IF(PARAMETER!J401="","",PARAMETER!J401)</f>
        <v/>
      </c>
      <c r="M396" s="32" t="str">
        <f>IF(PARAMETER!E401="","",PARAMETER!E401)</f>
        <v>1996-12</v>
      </c>
      <c r="N396" s="32" t="b">
        <f>IF(LEFT(PARAMETER!C401,6)=$AE$51,TRUE,FALSE)</f>
        <v>1</v>
      </c>
      <c r="O396" s="33">
        <f t="shared" si="30"/>
        <v>18</v>
      </c>
      <c r="P396" s="33">
        <f t="shared" si="31"/>
        <v>12</v>
      </c>
      <c r="Q396" s="33" t="str">
        <f t="shared" si="34"/>
        <v/>
      </c>
      <c r="R396" s="101"/>
      <c r="S396" s="32" t="str">
        <f>IF(M396="","",PARAMETER!C401&amp;": "&amp;PARAMETER!E401&amp;" ("&amp;PARAMETER!D401&amp;")")</f>
        <v>DIN 38415-3: 1996-12 (T 3)</v>
      </c>
      <c r="T396" s="32" t="str">
        <f>IF(R396&lt;&gt;"",R396,IF(N396,LEFT(PARAMETER!C401,9)&amp;"-"&amp;PARAMETER!D401&amp;Q396&amp;": "&amp;'DAkkS Transfer'!M396,S396))</f>
        <v>DIN 38415-T 3: 1996-12</v>
      </c>
      <c r="U396" s="33" t="str">
        <f>IF(H396="","",MAX(U$9:U395)+1)</f>
        <v/>
      </c>
      <c r="V396" s="32" t="str">
        <f>IF(G396=PARAMETER!Q$9,PARAMETER!B401&amp;" - "&amp;AD$62,"")</f>
        <v/>
      </c>
      <c r="W396" s="32" t="str">
        <f>IF(H396="x",PARAMETER!B401,W395)</f>
        <v>4. Biologische Verfahren, Biotests // Biologische Testverfahren</v>
      </c>
      <c r="X396" s="33" t="b">
        <f>ISNUMBER(PARAMETER!K401)</f>
        <v>1</v>
      </c>
    </row>
    <row r="397" spans="1:24" ht="15.6" customHeight="1" x14ac:dyDescent="0.25">
      <c r="A397" s="77">
        <v>388</v>
      </c>
      <c r="B397" s="34" t="str">
        <f>IF(H397="S",V397,IF(H397="","",IF(PARAMETER!B402='DAkkS Transfer'!W396,"",'DAkkS Transfer'!W397)))</f>
        <v/>
      </c>
      <c r="C397" s="35" t="str">
        <f t="shared" si="33"/>
        <v>DIN EN ISO 20079: 2006-12 (L 49)</v>
      </c>
      <c r="D397" s="29" t="str">
        <f>IF(PARAMETER!F402="","",PARAMETER!F402)</f>
        <v/>
      </c>
      <c r="E397" s="29" t="str">
        <f>IF(PARAMETER!G402="","",PARAMETER!G402)</f>
        <v/>
      </c>
      <c r="F397" s="36" t="str">
        <f>IF(PARAMETER!H402="","",PARAMETER!H402)</f>
        <v/>
      </c>
      <c r="G397" s="28" t="str">
        <f>IF(PARAMETER!I402="","",PARAMETER!I402)</f>
        <v/>
      </c>
      <c r="H397" s="29" t="str">
        <f>IF(PARAMETER!J402="","",PARAMETER!J402)</f>
        <v/>
      </c>
      <c r="M397" s="32" t="str">
        <f>IF(PARAMETER!E402="","",PARAMETER!E402)</f>
        <v>2006-12</v>
      </c>
      <c r="N397" s="32" t="b">
        <f>IF(LEFT(PARAMETER!C402,6)=$AE$51,TRUE,FALSE)</f>
        <v>0</v>
      </c>
      <c r="O397" s="33" t="str">
        <f t="shared" si="30"/>
        <v/>
      </c>
      <c r="P397" s="33" t="str">
        <f t="shared" si="31"/>
        <v/>
      </c>
      <c r="Q397" s="33" t="str">
        <f t="shared" si="34"/>
        <v/>
      </c>
      <c r="R397" s="101"/>
      <c r="S397" s="32" t="str">
        <f>IF(M397="","",PARAMETER!C402&amp;": "&amp;PARAMETER!E402&amp;" ("&amp;PARAMETER!D402&amp;")")</f>
        <v>DIN EN ISO 20079: 2006-12 (L 49)</v>
      </c>
      <c r="T397" s="32" t="str">
        <f>IF(R397&lt;&gt;"",R397,IF(N397,LEFT(PARAMETER!C402,9)&amp;"-"&amp;PARAMETER!D402&amp;Q397&amp;": "&amp;'DAkkS Transfer'!M397,S397))</f>
        <v>DIN EN ISO 20079: 2006-12 (L 49)</v>
      </c>
      <c r="U397" s="33" t="str">
        <f>IF(H397="","",MAX(U$9:U396)+1)</f>
        <v/>
      </c>
      <c r="V397" s="32" t="str">
        <f>IF(G397=PARAMETER!Q$9,PARAMETER!B402&amp;" - "&amp;AD$62,"")</f>
        <v/>
      </c>
      <c r="W397" s="32" t="str">
        <f>IF(H397="x",PARAMETER!B402,W396)</f>
        <v>4. Biologische Verfahren, Biotests // Biologische Testverfahren</v>
      </c>
      <c r="X397" s="33" t="b">
        <f>ISNUMBER(PARAMETER!K402)</f>
        <v>1</v>
      </c>
    </row>
    <row r="398" spans="1:24" ht="15.6" customHeight="1" x14ac:dyDescent="0.25">
      <c r="A398" s="77">
        <v>389</v>
      </c>
      <c r="B398" s="34" t="str">
        <f>IF(H398="S",V398,IF(H398="","",IF(PARAMETER!B403='DAkkS Transfer'!W397,"",'DAkkS Transfer'!W398)))</f>
        <v/>
      </c>
      <c r="C398" s="35" t="str">
        <f t="shared" si="33"/>
        <v>DIN 38409-H 60: 2019-12</v>
      </c>
      <c r="D398" s="29" t="str">
        <f>IF(PARAMETER!F403="","",PARAMETER!F403)</f>
        <v/>
      </c>
      <c r="E398" s="29" t="str">
        <f>IF(PARAMETER!G403="","",PARAMETER!G403)</f>
        <v/>
      </c>
      <c r="F398" s="36" t="str">
        <f>IF(PARAMETER!H403="","",PARAMETER!H403)</f>
        <v/>
      </c>
      <c r="G398" s="28" t="str">
        <f>IF(PARAMETER!I403="","",PARAMETER!I403)</f>
        <v/>
      </c>
      <c r="H398" s="29" t="str">
        <f>IF(PARAMETER!J403="","",PARAMETER!J403)</f>
        <v/>
      </c>
      <c r="M398" s="32" t="str">
        <f>IF(PARAMETER!E403="","",PARAMETER!E403)</f>
        <v>2019-12</v>
      </c>
      <c r="N398" s="32" t="b">
        <f>IF(LEFT(PARAMETER!C403,6)=$AE$51,TRUE,FALSE)</f>
        <v>1</v>
      </c>
      <c r="O398" s="33">
        <f t="shared" si="30"/>
        <v>19</v>
      </c>
      <c r="P398" s="33">
        <f t="shared" si="31"/>
        <v>13</v>
      </c>
      <c r="Q398" s="33" t="str">
        <f t="shared" si="34"/>
        <v/>
      </c>
      <c r="R398" s="101"/>
      <c r="S398" s="32" t="str">
        <f>IF(M398="","",PARAMETER!C403&amp;": "&amp;PARAMETER!E403&amp;" ("&amp;PARAMETER!D403&amp;")")</f>
        <v>DIN 38409-60: 2019-12 (H 60)</v>
      </c>
      <c r="T398" s="32" t="str">
        <f>IF(R398&lt;&gt;"",R398,IF(N398,LEFT(PARAMETER!C403,9)&amp;"-"&amp;PARAMETER!D403&amp;Q398&amp;": "&amp;'DAkkS Transfer'!M398,S398))</f>
        <v>DIN 38409-H 60: 2019-12</v>
      </c>
      <c r="U398" s="33" t="str">
        <f>IF(H398="","",MAX(U$9:U397)+1)</f>
        <v/>
      </c>
      <c r="V398" s="32" t="str">
        <f>IF(G398=PARAMETER!Q$9,PARAMETER!B403&amp;" - "&amp;AD$62,"")</f>
        <v/>
      </c>
      <c r="W398" s="32" t="str">
        <f>IF(H398="x",PARAMETER!B403,W397)</f>
        <v>4. Biologische Verfahren, Biotests // Biologische Testverfahren</v>
      </c>
      <c r="X398" s="33" t="b">
        <f>ISNUMBER(PARAMETER!K403)</f>
        <v>0</v>
      </c>
    </row>
    <row r="399" spans="1:24" ht="15.6" customHeight="1" x14ac:dyDescent="0.25">
      <c r="A399" s="77">
        <v>390</v>
      </c>
      <c r="B399" s="34" t="str">
        <f>IF(H399="S",V399,IF(H399="","",IF(PARAMETER!B404='DAkkS Transfer'!W398,"",'DAkkS Transfer'!W399)))</f>
        <v/>
      </c>
      <c r="C399" s="35" t="str">
        <f t="shared" si="33"/>
        <v>DIN 38410-M 1: 2004-10</v>
      </c>
      <c r="D399" s="29" t="str">
        <f>IF(PARAMETER!F404="","",PARAMETER!F404)</f>
        <v/>
      </c>
      <c r="E399" s="29" t="str">
        <f>IF(PARAMETER!G404="","",PARAMETER!G404)</f>
        <v/>
      </c>
      <c r="F399" s="36" t="str">
        <f>IF(PARAMETER!H404="","",PARAMETER!H404)</f>
        <v/>
      </c>
      <c r="G399" s="28" t="str">
        <f>IF(PARAMETER!I404="","",PARAMETER!I404)</f>
        <v/>
      </c>
      <c r="H399" s="29" t="str">
        <f>IF(PARAMETER!J404="","",PARAMETER!J404)</f>
        <v/>
      </c>
      <c r="M399" s="32" t="str">
        <f>IF(PARAMETER!E404="","",PARAMETER!E404)</f>
        <v>2004-10</v>
      </c>
      <c r="N399" s="32" t="b">
        <f>IF(LEFT(PARAMETER!C404,6)=$AE$51,TRUE,FALSE)</f>
        <v>1</v>
      </c>
      <c r="O399" s="33">
        <f t="shared" si="30"/>
        <v>18</v>
      </c>
      <c r="P399" s="33">
        <f t="shared" si="31"/>
        <v>12</v>
      </c>
      <c r="Q399" s="33" t="str">
        <f t="shared" si="34"/>
        <v/>
      </c>
      <c r="R399" s="101"/>
      <c r="S399" s="32" t="str">
        <f>IF(M399="","",PARAMETER!C404&amp;": "&amp;PARAMETER!E404&amp;" ("&amp;PARAMETER!D404&amp;")")</f>
        <v>DIN 38410-1: 2004-10 (M 1)</v>
      </c>
      <c r="T399" s="32" t="str">
        <f>IF(R399&lt;&gt;"",R399,IF(N399,LEFT(PARAMETER!C404,9)&amp;"-"&amp;PARAMETER!D404&amp;Q399&amp;": "&amp;'DAkkS Transfer'!M399,S399))</f>
        <v>DIN 38410-M 1: 2004-10</v>
      </c>
      <c r="U399" s="33" t="str">
        <f>IF(H399="","",MAX(U$9:U398)+1)</f>
        <v/>
      </c>
      <c r="V399" s="32" t="str">
        <f>IF(G399=PARAMETER!Q$9,PARAMETER!B404&amp;" - "&amp;AD$62,"")</f>
        <v/>
      </c>
      <c r="W399" s="32" t="str">
        <f>IF(H399="x",PARAMETER!B404,W398)</f>
        <v>4. Biologische Verfahren, Biotests // Biologische Testverfahren</v>
      </c>
      <c r="X399" s="33" t="b">
        <f>ISNUMBER(PARAMETER!K404)</f>
        <v>0</v>
      </c>
    </row>
    <row r="400" spans="1:24" ht="15.6" customHeight="1" x14ac:dyDescent="0.25">
      <c r="A400" s="77">
        <v>391</v>
      </c>
      <c r="B400" s="34" t="str">
        <f>IF(H400="S",V400,IF(H400="","",IF(PARAMETER!B405='DAkkS Transfer'!W399,"",'DAkkS Transfer'!W400)))</f>
        <v/>
      </c>
      <c r="C400" s="35" t="str">
        <f t="shared" si="33"/>
        <v/>
      </c>
      <c r="D400" s="29" t="str">
        <f>IF(PARAMETER!F405="","",PARAMETER!F405)</f>
        <v/>
      </c>
      <c r="E400" s="29" t="str">
        <f>IF(PARAMETER!G405="","",PARAMETER!G405)</f>
        <v/>
      </c>
      <c r="F400" s="36" t="str">
        <f>IF(PARAMETER!H405="","",PARAMETER!H405)</f>
        <v/>
      </c>
      <c r="G400" s="28" t="str">
        <f>IF(PARAMETER!I405="","",PARAMETER!I405)</f>
        <v/>
      </c>
      <c r="H400" s="29" t="str">
        <f>IF(PARAMETER!J405="","",PARAMETER!J405)</f>
        <v/>
      </c>
      <c r="M400" s="32" t="str">
        <f>IF(PARAMETER!E405="","",PARAMETER!E405)</f>
        <v/>
      </c>
      <c r="N400" s="32" t="b">
        <f>IF(LEFT(PARAMETER!C405,6)=$AE$51,TRUE,FALSE)</f>
        <v>0</v>
      </c>
      <c r="O400" s="33" t="str">
        <f t="shared" ref="O400:O405" si="35">IF(N400,FIND("-",S400,11),"")</f>
        <v/>
      </c>
      <c r="P400" s="33" t="str">
        <f t="shared" ref="P400:P405" si="36">IF(N400,FIND(":",S400),"")</f>
        <v/>
      </c>
      <c r="Q400" s="33" t="str">
        <f t="shared" si="34"/>
        <v/>
      </c>
      <c r="R400" s="32"/>
      <c r="S400" s="32" t="str">
        <f>IF(M400="","",PARAMETER!C405&amp;": "&amp;PARAMETER!E405&amp;" ("&amp;PARAMETER!D405&amp;")")</f>
        <v/>
      </c>
      <c r="T400" s="32" t="str">
        <f>IF(R400&lt;&gt;"",R400,IF(N400,LEFT(PARAMETER!C405,9)&amp;"-"&amp;PARAMETER!D405&amp;Q400&amp;": "&amp;'DAkkS Transfer'!M400,S400))</f>
        <v/>
      </c>
      <c r="U400" s="33" t="str">
        <f>IF(H400="","",MAX(U$9:U399)+1)</f>
        <v/>
      </c>
      <c r="V400" s="32" t="str">
        <f>IF(G400=PARAMETER!Q$9,PARAMETER!B405&amp;" - "&amp;AD$62,"")</f>
        <v/>
      </c>
      <c r="W400" s="32" t="str">
        <f>IF(H400="x",PARAMETER!B405,W399)</f>
        <v>4. Biologische Verfahren, Biotests // Biologische Testverfahren</v>
      </c>
      <c r="X400" s="33" t="b">
        <f>ISNUMBER(PARAMETER!K405)</f>
        <v>0</v>
      </c>
    </row>
    <row r="401" spans="1:24" ht="15.6" customHeight="1" x14ac:dyDescent="0.25">
      <c r="A401" s="77">
        <v>392</v>
      </c>
      <c r="B401" s="34" t="str">
        <f>IF(H401="S",V401,IF(H401="","",IF(PARAMETER!B406='DAkkS Transfer'!W400,"",'DAkkS Transfer'!W401)))</f>
        <v/>
      </c>
      <c r="C401" s="35" t="str">
        <f t="shared" si="33"/>
        <v/>
      </c>
      <c r="D401" s="29" t="str">
        <f>IF(PARAMETER!F406="","",PARAMETER!F406)</f>
        <v/>
      </c>
      <c r="E401" s="29" t="str">
        <f>IF(PARAMETER!G406="","",PARAMETER!G406)</f>
        <v/>
      </c>
      <c r="F401" s="36" t="str">
        <f>IF(PARAMETER!H406="","",PARAMETER!H406)</f>
        <v/>
      </c>
      <c r="G401" s="28" t="str">
        <f>IF(PARAMETER!I406="","",PARAMETER!I406)</f>
        <v/>
      </c>
      <c r="H401" s="29" t="str">
        <f>IF(PARAMETER!J406="","",PARAMETER!J406)</f>
        <v/>
      </c>
      <c r="M401" s="32" t="str">
        <f>IF(PARAMETER!E406="","",PARAMETER!E406)</f>
        <v/>
      </c>
      <c r="N401" s="32" t="b">
        <f>IF(LEFT(PARAMETER!C406,6)=$AE$51,TRUE,FALSE)</f>
        <v>0</v>
      </c>
      <c r="O401" s="33" t="str">
        <f t="shared" si="35"/>
        <v/>
      </c>
      <c r="P401" s="33" t="str">
        <f t="shared" si="36"/>
        <v/>
      </c>
      <c r="Q401" s="33" t="str">
        <f t="shared" si="34"/>
        <v/>
      </c>
      <c r="R401" s="32"/>
      <c r="S401" s="32" t="str">
        <f>IF(M401="","",PARAMETER!C406&amp;": "&amp;PARAMETER!E406&amp;" ("&amp;PARAMETER!D406&amp;")")</f>
        <v/>
      </c>
      <c r="T401" s="32" t="str">
        <f>IF(R401&lt;&gt;"",R401,IF(N401,LEFT(PARAMETER!C406,9)&amp;"-"&amp;PARAMETER!D406&amp;Q401&amp;": "&amp;'DAkkS Transfer'!M401,S401))</f>
        <v/>
      </c>
      <c r="U401" s="33" t="str">
        <f>IF(H401="","",MAX(U$9:U400)+1)</f>
        <v/>
      </c>
      <c r="V401" s="32" t="str">
        <f>IF(G401=PARAMETER!Q$9,PARAMETER!B406&amp;" - "&amp;AD$62,"")</f>
        <v/>
      </c>
      <c r="W401" s="32" t="str">
        <f>IF(H401="x",PARAMETER!B406,W400)</f>
        <v>4. Biologische Verfahren, Biotests // Biologische Testverfahren</v>
      </c>
      <c r="X401" s="33" t="b">
        <f>ISNUMBER(PARAMETER!K406)</f>
        <v>0</v>
      </c>
    </row>
    <row r="402" spans="1:24" ht="15.6" customHeight="1" x14ac:dyDescent="0.25">
      <c r="A402" s="77">
        <v>393</v>
      </c>
      <c r="B402" s="34" t="str">
        <f>IF(H402="S",V402,IF(H402="","",IF(PARAMETER!B407='DAkkS Transfer'!W401,"",'DAkkS Transfer'!W402)))</f>
        <v/>
      </c>
      <c r="C402" s="35" t="str">
        <f t="shared" si="33"/>
        <v/>
      </c>
      <c r="D402" s="29" t="str">
        <f>IF(PARAMETER!F407="","",PARAMETER!F407)</f>
        <v/>
      </c>
      <c r="E402" s="29" t="str">
        <f>IF(PARAMETER!G407="","",PARAMETER!G407)</f>
        <v/>
      </c>
      <c r="F402" s="36" t="str">
        <f>IF(PARAMETER!H407="","",PARAMETER!H407)</f>
        <v/>
      </c>
      <c r="G402" s="28" t="str">
        <f>IF(PARAMETER!I407="","",PARAMETER!I407)</f>
        <v/>
      </c>
      <c r="H402" s="29" t="str">
        <f>IF(PARAMETER!J407="","",PARAMETER!J407)</f>
        <v/>
      </c>
      <c r="M402" s="32" t="str">
        <f>IF(PARAMETER!E407="","",PARAMETER!E407)</f>
        <v/>
      </c>
      <c r="N402" s="32" t="b">
        <f>IF(LEFT(PARAMETER!C407,6)=$AE$51,TRUE,FALSE)</f>
        <v>0</v>
      </c>
      <c r="O402" s="33" t="str">
        <f t="shared" si="35"/>
        <v/>
      </c>
      <c r="P402" s="33" t="str">
        <f t="shared" si="36"/>
        <v/>
      </c>
      <c r="Q402" s="33" t="str">
        <f t="shared" si="34"/>
        <v/>
      </c>
      <c r="R402" s="32"/>
      <c r="S402" s="32" t="str">
        <f>IF(M402="","",PARAMETER!C407&amp;": "&amp;PARAMETER!E407&amp;" ("&amp;PARAMETER!D407&amp;")")</f>
        <v/>
      </c>
      <c r="T402" s="32" t="str">
        <f>IF(R402&lt;&gt;"",R402,IF(N402,LEFT(PARAMETER!C407,9)&amp;"-"&amp;PARAMETER!D407&amp;Q402&amp;": "&amp;'DAkkS Transfer'!M402,S402))</f>
        <v/>
      </c>
      <c r="U402" s="33" t="str">
        <f>IF(H402="","",MAX(U$9:U401)+1)</f>
        <v/>
      </c>
      <c r="V402" s="32" t="str">
        <f>IF(G402=PARAMETER!Q$9,PARAMETER!B407&amp;" - "&amp;AD$62,"")</f>
        <v/>
      </c>
      <c r="W402" s="32" t="str">
        <f>IF(H402="x",PARAMETER!B407,W401)</f>
        <v>4. Biologische Verfahren, Biotests // Biologische Testverfahren</v>
      </c>
      <c r="X402" s="33" t="b">
        <f>ISNUMBER(PARAMETER!K407)</f>
        <v>0</v>
      </c>
    </row>
    <row r="403" spans="1:24" ht="15.6" customHeight="1" x14ac:dyDescent="0.25">
      <c r="A403" s="77">
        <v>394</v>
      </c>
      <c r="B403" s="34" t="str">
        <f>IF(H403="S",V403,IF(H403="","",IF(PARAMETER!B408='DAkkS Transfer'!W402,"",'DAkkS Transfer'!W403)))</f>
        <v/>
      </c>
      <c r="C403" s="35" t="str">
        <f t="shared" si="33"/>
        <v/>
      </c>
      <c r="D403" s="29" t="str">
        <f>IF(PARAMETER!F408="","",PARAMETER!F408)</f>
        <v/>
      </c>
      <c r="E403" s="29" t="str">
        <f>IF(PARAMETER!G408="","",PARAMETER!G408)</f>
        <v/>
      </c>
      <c r="F403" s="36" t="str">
        <f>IF(PARAMETER!H408="","",PARAMETER!H408)</f>
        <v/>
      </c>
      <c r="G403" s="28" t="str">
        <f>IF(PARAMETER!I408="","",PARAMETER!I408)</f>
        <v/>
      </c>
      <c r="H403" s="29" t="str">
        <f>IF(PARAMETER!J408="","",PARAMETER!J408)</f>
        <v/>
      </c>
      <c r="M403" s="32" t="str">
        <f>IF(PARAMETER!E408="","",PARAMETER!E408)</f>
        <v/>
      </c>
      <c r="N403" s="32" t="b">
        <f>IF(LEFT(PARAMETER!C408,6)=$AE$51,TRUE,FALSE)</f>
        <v>0</v>
      </c>
      <c r="O403" s="33" t="str">
        <f t="shared" si="35"/>
        <v/>
      </c>
      <c r="P403" s="33" t="str">
        <f t="shared" si="36"/>
        <v/>
      </c>
      <c r="Q403" s="33" t="str">
        <f t="shared" si="34"/>
        <v/>
      </c>
      <c r="R403" s="32"/>
      <c r="S403" s="32" t="str">
        <f>IF(M403="","",PARAMETER!C408&amp;": "&amp;PARAMETER!E408&amp;" ("&amp;PARAMETER!D408&amp;")")</f>
        <v/>
      </c>
      <c r="T403" s="32" t="str">
        <f>IF(R403&lt;&gt;"",R403,IF(N403,LEFT(PARAMETER!C408,9)&amp;"-"&amp;PARAMETER!D408&amp;Q403&amp;": "&amp;'DAkkS Transfer'!M403,S403))</f>
        <v/>
      </c>
      <c r="U403" s="33" t="str">
        <f>IF(H403="","",MAX(U$9:U402)+1)</f>
        <v/>
      </c>
      <c r="V403" s="32" t="str">
        <f>IF(G403=PARAMETER!Q$9,PARAMETER!B408&amp;" - "&amp;AD$62,"")</f>
        <v/>
      </c>
      <c r="W403" s="32" t="str">
        <f>IF(H403="x",PARAMETER!B408,W402)</f>
        <v>4. Biologische Verfahren, Biotests // Biologische Testverfahren</v>
      </c>
      <c r="X403" s="33" t="b">
        <f>ISNUMBER(PARAMETER!K408)</f>
        <v>0</v>
      </c>
    </row>
    <row r="404" spans="1:24" ht="15.6" customHeight="1" x14ac:dyDescent="0.25">
      <c r="A404" s="77">
        <v>395</v>
      </c>
      <c r="B404" s="34" t="str">
        <f>IF(H404="S",V404,IF(H404="","",IF(PARAMETER!B409='DAkkS Transfer'!W403,"",'DAkkS Transfer'!W404)))</f>
        <v/>
      </c>
      <c r="C404" s="35" t="str">
        <f t="shared" si="33"/>
        <v/>
      </c>
      <c r="D404" s="29" t="str">
        <f>IF(PARAMETER!F409="","",PARAMETER!F409)</f>
        <v/>
      </c>
      <c r="E404" s="29" t="str">
        <f>IF(PARAMETER!G409="","",PARAMETER!G409)</f>
        <v/>
      </c>
      <c r="F404" s="36" t="str">
        <f>IF(PARAMETER!H409="","",PARAMETER!H409)</f>
        <v/>
      </c>
      <c r="G404" s="28" t="str">
        <f>IF(PARAMETER!I409="","",PARAMETER!I409)</f>
        <v/>
      </c>
      <c r="H404" s="29" t="str">
        <f>IF(PARAMETER!J409="","",PARAMETER!J409)</f>
        <v/>
      </c>
      <c r="M404" s="32" t="str">
        <f>IF(PARAMETER!E409="","",PARAMETER!E409)</f>
        <v/>
      </c>
      <c r="N404" s="32" t="b">
        <f>IF(LEFT(PARAMETER!C409,6)=$AE$51,TRUE,FALSE)</f>
        <v>0</v>
      </c>
      <c r="O404" s="33" t="str">
        <f t="shared" si="35"/>
        <v/>
      </c>
      <c r="P404" s="33" t="str">
        <f t="shared" si="36"/>
        <v/>
      </c>
      <c r="Q404" s="33" t="str">
        <f t="shared" si="34"/>
        <v/>
      </c>
      <c r="R404" s="32"/>
      <c r="S404" s="32" t="str">
        <f>IF(M404="","",PARAMETER!C409&amp;": "&amp;PARAMETER!E409&amp;" ("&amp;PARAMETER!D409&amp;")")</f>
        <v/>
      </c>
      <c r="T404" s="32" t="str">
        <f>IF(R404&lt;&gt;"",R404,IF(N404,LEFT(PARAMETER!C409,9)&amp;"-"&amp;PARAMETER!D409&amp;Q404&amp;": "&amp;'DAkkS Transfer'!M404,S404))</f>
        <v/>
      </c>
      <c r="U404" s="33" t="str">
        <f>IF(H404="","",MAX(U$9:U403)+1)</f>
        <v/>
      </c>
      <c r="V404" s="32" t="str">
        <f>IF(G404=PARAMETER!Q$9,PARAMETER!B409&amp;" - "&amp;AD$62,"")</f>
        <v/>
      </c>
      <c r="W404" s="32" t="str">
        <f>IF(H404="x",PARAMETER!B409,W403)</f>
        <v>4. Biologische Verfahren, Biotests // Biologische Testverfahren</v>
      </c>
      <c r="X404" s="33" t="b">
        <f>ISNUMBER(PARAMETER!K409)</f>
        <v>0</v>
      </c>
    </row>
    <row r="405" spans="1:24" ht="15.6" customHeight="1" thickBot="1" x14ac:dyDescent="0.3">
      <c r="A405" s="77">
        <v>396</v>
      </c>
      <c r="B405" s="99"/>
      <c r="C405" s="92"/>
      <c r="D405" s="93"/>
      <c r="E405" s="93"/>
      <c r="F405" s="94"/>
      <c r="G405" s="28"/>
      <c r="H405" s="29"/>
      <c r="M405" s="32" t="str">
        <f>IF(PARAMETER!E410="","",PARAMETER!E410)</f>
        <v/>
      </c>
      <c r="N405" s="32" t="b">
        <f>IF(LEFT(PARAMETER!C410,6)=$AE$51,TRUE,FALSE)</f>
        <v>0</v>
      </c>
      <c r="O405" s="33" t="str">
        <f t="shared" si="35"/>
        <v/>
      </c>
      <c r="P405" s="33" t="str">
        <f t="shared" si="36"/>
        <v/>
      </c>
      <c r="Q405" s="33" t="str">
        <f t="shared" si="34"/>
        <v/>
      </c>
      <c r="R405" s="32"/>
      <c r="S405" s="32" t="str">
        <f>IF(M405="","",PARAMETER!C410&amp;": "&amp;PARAMETER!E410&amp;" ("&amp;PARAMETER!D410&amp;")")</f>
        <v/>
      </c>
      <c r="T405" s="32" t="str">
        <f>IF(R405&lt;&gt;"",R405,IF(N405,LEFT(PARAMETER!C410,9)&amp;"-"&amp;PARAMETER!D410&amp;Q405&amp;": "&amp;'DAkkS Transfer'!M405,S405))</f>
        <v/>
      </c>
      <c r="U405" s="33" t="str">
        <f>IF(H405="","",MAX(U$9:U404)+1)</f>
        <v/>
      </c>
      <c r="V405" s="32" t="str">
        <f>IF(G405=PARAMETER!Q$9,PARAMETER!B410&amp;" - "&amp;AD$62,"")</f>
        <v/>
      </c>
      <c r="W405" s="32" t="str">
        <f>IF(H405="x",PARAMETER!B410,W404)</f>
        <v>4. Biologische Verfahren, Biotests // Biologische Testverfahren</v>
      </c>
      <c r="X405" s="33" t="b">
        <f>ISNUMBER(PARAMETER!K410)</f>
        <v>0</v>
      </c>
    </row>
    <row r="406" spans="1:24" ht="15.6" customHeight="1" x14ac:dyDescent="0.25">
      <c r="A406" s="77"/>
    </row>
    <row r="407" spans="1:24" ht="15.6" customHeight="1" x14ac:dyDescent="0.25">
      <c r="A407" s="77"/>
    </row>
  </sheetData>
  <sheetProtection algorithmName="SHA-512" hashValue="h1pdzxu5prAbcbJrWcRlFhrzgyY8PwmejD+g9QH88KgHEAa/hUXkQyMFpm6sP3KsnWXQh7Sa6HaiFP7WSA9YPQ==" saltValue="fS5S4RizOWelGZuUtpDOoA==" spinCount="100000" sheet="1" autoFilter="0"/>
  <autoFilter ref="A9:AG405" xr:uid="{28A0C05D-ABF4-4EB1-BF46-6417B0367151}"/>
  <mergeCells count="2">
    <mergeCell ref="B3:H3"/>
    <mergeCell ref="J2:K2"/>
  </mergeCells>
  <conditionalFormatting sqref="B10:F405">
    <cfRule type="expression" dxfId="3" priority="1">
      <formula>($G10="Neuaufnahme")</formula>
    </cfRule>
    <cfRule type="expression" dxfId="2" priority="2">
      <formula>($G10="Änderung")</formula>
    </cfRule>
  </conditionalFormatting>
  <conditionalFormatting sqref="C10:C405">
    <cfRule type="expression" dxfId="1" priority="4">
      <formula>$X10</formula>
    </cfRule>
  </conditionalFormatting>
  <conditionalFormatting sqref="B10:F405">
    <cfRule type="expression" dxfId="0" priority="3">
      <formula>($G10="Streichung Parameter")</formula>
    </cfRule>
  </conditionalFormatting>
  <pageMargins left="0.78740157480314965" right="1.4566929133858268" top="0.9055118110236221" bottom="0.98425196850393704" header="0.51181102362204722" footer="0.51181102362204722"/>
  <pageSetup paperSize="8" scale="52" fitToHeight="0" orientation="portrait" r:id="rId1"/>
  <headerFooter alignWithMargins="0">
    <oddFooter>&amp;L&amp;"-,Standard"FO-Antrag GB_FM Wasser/ Rev. 1.0 / 04.12.2025
Datei: &amp;"-,Kursiv"&amp;F&amp;R&amp;"-,Standard"Seite &amp;P von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INFO</vt:lpstr>
      <vt:lpstr>PARAMETER</vt:lpstr>
      <vt:lpstr>DAkkS Transfer</vt:lpstr>
      <vt:lpstr>INFO!Druckbereich</vt:lpstr>
      <vt:lpstr>PARAMETER!Druckbereich</vt:lpstr>
      <vt:lpstr>PARAMETER!Drucktitel</vt:lpstr>
      <vt:lpstr>Gesamttabelle</vt:lpstr>
      <vt:lpstr>Urkunde</vt:lpstr>
    </vt:vector>
  </TitlesOfParts>
  <Company>LHL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Khanh-Tien</dc:creator>
  <cp:lastModifiedBy>Kullak, Alexander (HLNUG)</cp:lastModifiedBy>
  <cp:lastPrinted>2025-12-04T12:29:37Z</cp:lastPrinted>
  <dcterms:created xsi:type="dcterms:W3CDTF">2012-11-22T16:32:52Z</dcterms:created>
  <dcterms:modified xsi:type="dcterms:W3CDTF">2026-02-17T07:09:15Z</dcterms:modified>
</cp:coreProperties>
</file>